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holanda\Documents\"/>
    </mc:Choice>
  </mc:AlternateContent>
  <xr:revisionPtr revIDLastSave="0" documentId="8_{4EAA253A-0571-4C87-83D2-017E8FC34F62}" xr6:coauthVersionLast="47" xr6:coauthVersionMax="47" xr10:uidLastSave="{00000000-0000-0000-0000-000000000000}"/>
  <bookViews>
    <workbookView xWindow="-22665" yWindow="2265" windowWidth="21570" windowHeight="11385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D47" i="1"/>
  <c r="C47" i="1"/>
  <c r="P21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M30" i="1" l="1"/>
  <c r="N30" i="1"/>
  <c r="O30" i="1"/>
  <c r="J30" i="1"/>
  <c r="L30" i="1" l="1"/>
  <c r="K30" i="1"/>
  <c r="E49" i="1"/>
  <c r="D49" i="1"/>
  <c r="C49" i="1"/>
  <c r="F49" i="1" l="1"/>
  <c r="F48" i="1"/>
  <c r="F47" i="1"/>
  <c r="F46" i="1"/>
  <c r="F45" i="1"/>
  <c r="F44" i="1"/>
  <c r="F43" i="1"/>
  <c r="F42" i="1"/>
  <c r="F12" i="3"/>
  <c r="E12" i="3"/>
  <c r="C12" i="3"/>
  <c r="F11" i="3"/>
  <c r="F10" i="3"/>
  <c r="F9" i="3"/>
  <c r="F8" i="3"/>
  <c r="F7" i="3"/>
  <c r="F6" i="3"/>
  <c r="F5" i="3"/>
  <c r="J37" i="1"/>
  <c r="O36" i="1"/>
  <c r="O35" i="1"/>
  <c r="O34" i="1"/>
  <c r="O37" i="1" l="1"/>
</calcChain>
</file>

<file path=xl/sharedStrings.xml><?xml version="1.0" encoding="utf-8"?>
<sst xmlns="http://schemas.openxmlformats.org/spreadsheetml/2006/main" count="219" uniqueCount="108">
  <si>
    <t>ANEXO I</t>
  </si>
  <si>
    <t>1. DEMONSTRATIVO DE GASTOS COM PUBLICIDADE E PROPAGANDA - QUARTO TRIMESTRE 2023</t>
  </si>
  <si>
    <t xml:space="preserve">1.1 Contrato nº:  32/2019
</t>
  </si>
  <si>
    <t>1.1.1 AGÊNCIA: KLIMT AGÊNCIA DE PUBLICIDADE, CNPJ: 10.365.754/0001-07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</si>
  <si>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</si>
  <si>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</si>
  <si>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</si>
  <si>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</si>
  <si>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</si>
  <si>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</si>
  <si>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</si>
  <si>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</si>
  <si>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</si>
  <si>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</si>
  <si>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</si>
  <si>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</si>
  <si>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</si>
  <si>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</si>
  <si>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Utilidade Pública</t>
  </si>
  <si>
    <t>Campanha Mensal</t>
  </si>
  <si>
    <t xml:space="preserve">Produção de videos </t>
  </si>
  <si>
    <t>Mês de setembro</t>
  </si>
  <si>
    <t xml:space="preserve">BRIGADEIRO BENTES PRODUCOES EIRELI </t>
  </si>
  <si>
    <t xml:space="preserve">22.493.404/0001-05 </t>
  </si>
  <si>
    <t>Institucional</t>
  </si>
  <si>
    <t>Semana do Lago Limpo</t>
  </si>
  <si>
    <t>Produção de video case</t>
  </si>
  <si>
    <t>MOLIVE PRODUÇÕES AUDIOVISUAIS LTDA.</t>
  </si>
  <si>
    <t>39.226.435/0001-94</t>
  </si>
  <si>
    <t xml:space="preserve">Porjeto MINA </t>
  </si>
  <si>
    <t>Produção de Hotsite</t>
  </si>
  <si>
    <t>INCERT TRACK SYSTEM LTDA</t>
  </si>
  <si>
    <t>50.100.204/0001-72</t>
  </si>
  <si>
    <t xml:space="preserve">Evento Lago Limpo </t>
  </si>
  <si>
    <t>Criação - Post Redes Sociais, Banner, frontlight, filme</t>
  </si>
  <si>
    <t>KLIMT AGÊNCIA DE PUBLICIDADE LTDA</t>
  </si>
  <si>
    <t>10.365.754/0001-07</t>
  </si>
  <si>
    <t>Publicidade legal</t>
  </si>
  <si>
    <t>AVISO DE ABERTURA DE LICITACAO - PREGÃO ELETRONICO No 06/2023</t>
  </si>
  <si>
    <t>JORNAL DE BRASÍLIA COMUNICAÇÃO LTDA</t>
  </si>
  <si>
    <t>13.846.483/0001-91</t>
  </si>
  <si>
    <t>AVISO DE CONSULTA PUBLICA No 05/2023</t>
  </si>
  <si>
    <t>Campanha outubro a dezembro/2023</t>
  </si>
  <si>
    <t xml:space="preserve">Criação - Posts, Estande e Filmes </t>
  </si>
  <si>
    <t>Outubro a Dezembro 2023 - Institucional</t>
  </si>
  <si>
    <t xml:space="preserve">Produção de certificados, jogos infantis, book MINA </t>
  </si>
  <si>
    <t>SOUL COMUNICAÇÃO GRAFICA</t>
  </si>
  <si>
    <t>40.566.417/0001-30</t>
  </si>
  <si>
    <t xml:space="preserve">Produção de cartões inteligentes </t>
  </si>
  <si>
    <t>Produção de filtro de realidade aumentada</t>
  </si>
  <si>
    <t>GS DESENVOLVIMENTO DE SISTEMAS LTDA</t>
  </si>
  <si>
    <t>28.171.947/0001-84</t>
  </si>
  <si>
    <t>AB2 COMUNICAÇÃO E MARKETING LTDA</t>
  </si>
  <si>
    <t>10.766.887/0001-87</t>
  </si>
  <si>
    <t>Produção de placa com estrutura metálica</t>
  </si>
  <si>
    <t xml:space="preserve">VITRINE PRODUÇÃO VIRTUAL LTDA ME </t>
  </si>
  <si>
    <t>06.374.127/0001-57</t>
  </si>
  <si>
    <t>AVISO DE LICITAÇÃO - PREGÃO ELETRONICO Nº 05/2023</t>
  </si>
  <si>
    <t>AVISO DE ABERTURA DE LICITACAO - PREGÃO ELETRONICO No 01/2024</t>
  </si>
  <si>
    <t>AVISO DE AUDIENCIA PUBLICA No 08/2023</t>
  </si>
  <si>
    <t>Conduzindo desafios para um futuro sustentável</t>
  </si>
  <si>
    <t>Criação - Post, Carrossel, Banner, filme</t>
  </si>
  <si>
    <t xml:space="preserve">Produção de video Cartelado </t>
  </si>
  <si>
    <t>PABLO HENRIQUE NUNES DE OLIVEIRA</t>
  </si>
  <si>
    <t>52.103.434/0001-10</t>
  </si>
  <si>
    <t>Produção de Spot 30"</t>
  </si>
  <si>
    <t xml:space="preserve">ATL COMUNICAÇÃO E MARKETING LTDA. </t>
  </si>
  <si>
    <t>32.224.998/0001-02</t>
  </si>
  <si>
    <t>Produção de videos verticais</t>
  </si>
  <si>
    <t>Impulsionamento redes sociais</t>
  </si>
  <si>
    <t>22 A 25/12/2023</t>
  </si>
  <si>
    <t xml:space="preserve">WAYS DIGITAL AGENCIA DE MARKETING LTDA. </t>
  </si>
  <si>
    <t>47.436.058/0001-46</t>
  </si>
  <si>
    <t xml:space="preserve">Veiculo DOOH - Telas Digitais </t>
  </si>
  <si>
    <t xml:space="preserve">MARISA DE MENEZES MARKETING E PUBLICIDADE LTDA. </t>
  </si>
  <si>
    <t>41.325.068/0001-28</t>
  </si>
  <si>
    <t xml:space="preserve">Radio Metropolis </t>
  </si>
  <si>
    <t xml:space="preserve">CERRADO MIX COMUNICAÇÃO E PRODUÇÃO EIRELLI </t>
  </si>
  <si>
    <t>02.311.600/0001-04</t>
  </si>
  <si>
    <t>Merchandising TV Record</t>
  </si>
  <si>
    <t xml:space="preserve">RADIO E TELEVISÃO CAPITAL LTDA. </t>
  </si>
  <si>
    <t>02.579.308/0001-69</t>
  </si>
  <si>
    <t>TOTAL</t>
  </si>
  <si>
    <t>1.2 Contrato nº 57/2015</t>
  </si>
  <si>
    <t xml:space="preserve"> </t>
  </si>
  <si>
    <t>1.2.1 CONTRATADO: Secretaria de Estado da Casa Civil-  CNPJ 09.639.459/0001-05</t>
  </si>
  <si>
    <t>DODF</t>
  </si>
  <si>
    <t>NÃO</t>
  </si>
  <si>
    <t>Publicidade Legal</t>
  </si>
  <si>
    <t>ANEXO II</t>
  </si>
  <si>
    <t>2. RESUMO GERAL - SALDOS E DESPESAS COM PUBLICIDADE LIQUIDADAS no 4º TRIMESTRE DE 2023</t>
  </si>
  <si>
    <t>RESUMO GERAL</t>
  </si>
  <si>
    <t>Publicidade Institucional</t>
  </si>
  <si>
    <t>Publicidade de Utilidade Pública</t>
  </si>
  <si>
    <t>1. Dotação Orçamentária  Autorizada (2023)</t>
  </si>
  <si>
    <t>2. Empenhado (até o trimeste)</t>
  </si>
  <si>
    <t>3a. Liquidado (no trimestre)</t>
  </si>
  <si>
    <t>3b. Liquidado acumulado</t>
  </si>
  <si>
    <t>4. Crédito Orç. Disponível (2023)</t>
  </si>
  <si>
    <t>5. Saldo de empenho 2023</t>
  </si>
  <si>
    <t>6. Restos à Pagar RP(2022) acumulado</t>
  </si>
  <si>
    <t>7. Total liquidado 2023 com RP (2022)</t>
  </si>
  <si>
    <t>2. RESUMO GERAL - SALDOS E DESPESAS COM PUBLICIDADE LIQUIDADAS no 1º TRIMESTRE DE 2021</t>
  </si>
  <si>
    <t>1. Dotação Orçamentária (2020)</t>
  </si>
  <si>
    <t>4. Crédito Orç. Disponível (2020)</t>
  </si>
  <si>
    <t>5. Saldo de empenho 2020</t>
  </si>
  <si>
    <t>6. Restos à Pagar RP(2019) acumulado</t>
  </si>
  <si>
    <t>7. Total liquidado 2020 com RP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</si>
</sst>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3" fontId="0" fillId="0" borderId="0" xfId="0" applyNumberFormat="1"/>
    <xf numFmtId="0" fontId="4" fillId="0" borderId="2" xfId="0" applyFont="1" applyBorder="1" applyAlignment="1">
      <alignment horizontal="left" wrapText="1"/>
    </xf>
    <xf numFmtId="4" fontId="0" fillId="0" borderId="0" xfId="0" applyNumberFormat="1"/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4" fontId="6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8" fillId="3" borderId="12" xfId="0" applyNumberFormat="1" applyFont="1" applyFill="1" applyBorder="1" applyAlignment="1">
      <alignment wrapText="1"/>
    </xf>
    <xf numFmtId="0" fontId="13" fillId="3" borderId="12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4" fontId="8" fillId="3" borderId="11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14" fontId="8" fillId="3" borderId="12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wrapText="1"/>
    </xf>
    <xf numFmtId="4" fontId="8" fillId="3" borderId="12" xfId="0" applyNumberFormat="1" applyFont="1" applyFill="1" applyBorder="1" applyAlignment="1">
      <alignment horizontal="right" vertical="center"/>
    </xf>
    <xf numFmtId="0" fontId="8" fillId="3" borderId="12" xfId="0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/>
    </xf>
    <xf numFmtId="43" fontId="8" fillId="3" borderId="12" xfId="0" applyNumberFormat="1" applyFont="1" applyFill="1" applyBorder="1" applyAlignment="1">
      <alignment vertical="center"/>
    </xf>
    <xf numFmtId="43" fontId="8" fillId="3" borderId="12" xfId="0" applyNumberFormat="1" applyFont="1" applyFill="1" applyBorder="1" applyAlignment="1">
      <alignment vertical="center" wrapText="1"/>
    </xf>
    <xf numFmtId="43" fontId="7" fillId="0" borderId="2" xfId="0" applyNumberFormat="1" applyFont="1" applyBorder="1" applyAlignment="1">
      <alignment vertical="center"/>
    </xf>
    <xf numFmtId="0" fontId="8" fillId="0" borderId="13" xfId="0" applyFont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4" fontId="4" fillId="0" borderId="6" xfId="0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4" fillId="0" borderId="10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R49"/>
  <sheetViews>
    <sheetView tabSelected="1" topLeftCell="A32" workbookViewId="0">
      <selection activeCell="C43" sqref="C43"/>
    </sheetView>
  </sheetViews>
  <sheetFormatPr defaultRowHeight="15" x14ac:dyDescent="0.25"/>
  <cols>
    <col min="1" max="1" width="4.85546875" customWidth="1"/>
    <col min="2" max="2" width="14.42578125" style="3" customWidth="1"/>
    <col min="3" max="3" width="14.28515625" style="3" customWidth="1"/>
    <col min="4" max="4" width="14.42578125" customWidth="1"/>
    <col min="5" max="5" width="15.85546875" style="3" customWidth="1"/>
    <col min="6" max="6" width="22" style="3" customWidth="1"/>
    <col min="7" max="7" width="15.28515625" style="3" customWidth="1"/>
    <col min="8" max="8" width="8.28515625" style="3" customWidth="1"/>
    <col min="9" max="9" width="9.42578125" style="3" customWidth="1"/>
    <col min="10" max="10" width="12.42578125" style="3" customWidth="1"/>
    <col min="11" max="11" width="11.42578125" style="3" customWidth="1"/>
    <col min="12" max="12" width="9" style="3" customWidth="1"/>
    <col min="13" max="13" width="10.42578125" customWidth="1"/>
    <col min="14" max="14" width="11.5703125" style="3" customWidth="1"/>
    <col min="15" max="15" width="12.28515625" style="3" customWidth="1"/>
    <col min="16" max="16" width="17.85546875" customWidth="1"/>
    <col min="18" max="18" width="11.140625" customWidth="1"/>
  </cols>
  <sheetData>
    <row r="1" spans="2:16" x14ac:dyDescent="0.25">
      <c r="B1" s="2" t="s">
        <v>0</v>
      </c>
    </row>
    <row r="2" spans="2:16" ht="60" customHeight="1" x14ac:dyDescent="0.25">
      <c r="B2" s="79" t="s">
        <v>1</v>
      </c>
      <c r="C2" s="79"/>
    </row>
    <row r="3" spans="2:16" ht="26.25" customHeight="1" x14ac:dyDescent="0.25">
      <c r="B3" s="4" t="s">
        <v>2</v>
      </c>
    </row>
    <row r="4" spans="2:16" ht="44.25" customHeight="1" x14ac:dyDescent="0.25">
      <c r="B4" s="80" t="s">
        <v>3</v>
      </c>
      <c r="C4" s="80"/>
    </row>
    <row r="5" spans="2:16" ht="36" customHeight="1" x14ac:dyDescent="0.25">
      <c r="B5" s="31" t="s">
        <v>4</v>
      </c>
      <c r="C5" s="31" t="s">
        <v>5</v>
      </c>
      <c r="D5" s="31" t="s">
        <v>6</v>
      </c>
      <c r="E5" s="38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31" t="s">
        <v>16</v>
      </c>
      <c r="O5" s="31" t="s">
        <v>17</v>
      </c>
    </row>
    <row r="6" spans="2:16" ht="36" customHeight="1" x14ac:dyDescent="0.25">
      <c r="B6" s="71" t="s">
        <v>18</v>
      </c>
      <c r="C6" s="42" t="s">
        <v>19</v>
      </c>
      <c r="D6" s="71" t="s">
        <v>20</v>
      </c>
      <c r="E6" s="45" t="s">
        <v>21</v>
      </c>
      <c r="F6" s="46" t="s">
        <v>22</v>
      </c>
      <c r="G6" s="36" t="s">
        <v>23</v>
      </c>
      <c r="H6" s="37">
        <v>361</v>
      </c>
      <c r="I6" s="34">
        <v>45208</v>
      </c>
      <c r="J6" s="56">
        <v>0</v>
      </c>
      <c r="K6" s="35">
        <v>171153</v>
      </c>
      <c r="L6" s="30"/>
      <c r="M6" s="33">
        <v>8886.26</v>
      </c>
      <c r="N6" s="35">
        <v>6846.12</v>
      </c>
      <c r="O6" s="35">
        <f>J6+K6+N6</f>
        <v>177999.12</v>
      </c>
      <c r="P6" s="5"/>
    </row>
    <row r="7" spans="2:16" ht="36" customHeight="1" x14ac:dyDescent="0.25">
      <c r="B7" s="71" t="s">
        <v>24</v>
      </c>
      <c r="C7" s="72" t="s">
        <v>25</v>
      </c>
      <c r="D7" s="71" t="s">
        <v>26</v>
      </c>
      <c r="E7" s="40" t="s">
        <v>21</v>
      </c>
      <c r="F7" s="39" t="s">
        <v>27</v>
      </c>
      <c r="G7" s="36" t="s">
        <v>28</v>
      </c>
      <c r="H7" s="37">
        <v>362</v>
      </c>
      <c r="I7" s="34">
        <v>45208</v>
      </c>
      <c r="J7" s="56">
        <v>0</v>
      </c>
      <c r="K7" s="35">
        <v>22500</v>
      </c>
      <c r="L7" s="30"/>
      <c r="M7" s="33">
        <v>1168.2</v>
      </c>
      <c r="N7" s="35">
        <v>900</v>
      </c>
      <c r="O7" s="35">
        <f t="shared" ref="O7:O29" si="0">J7+K7+N7</f>
        <v>23400</v>
      </c>
    </row>
    <row r="8" spans="2:16" ht="36" customHeight="1" x14ac:dyDescent="0.25">
      <c r="B8" s="73" t="s">
        <v>24</v>
      </c>
      <c r="C8" s="74" t="s">
        <v>29</v>
      </c>
      <c r="D8" s="74" t="s">
        <v>30</v>
      </c>
      <c r="E8" s="40" t="s">
        <v>21</v>
      </c>
      <c r="F8" s="39" t="s">
        <v>31</v>
      </c>
      <c r="G8" s="47" t="s">
        <v>32</v>
      </c>
      <c r="H8" s="43">
        <v>363</v>
      </c>
      <c r="I8" s="48">
        <v>45208</v>
      </c>
      <c r="J8" s="49">
        <v>0</v>
      </c>
      <c r="K8" s="49">
        <v>29200</v>
      </c>
      <c r="L8" s="50"/>
      <c r="M8" s="50">
        <v>1516.06</v>
      </c>
      <c r="N8" s="49">
        <v>1168</v>
      </c>
      <c r="O8" s="35">
        <f t="shared" si="0"/>
        <v>30368</v>
      </c>
    </row>
    <row r="9" spans="2:16" ht="36" customHeight="1" x14ac:dyDescent="0.25">
      <c r="B9" s="75" t="s">
        <v>24</v>
      </c>
      <c r="C9" s="42" t="s">
        <v>33</v>
      </c>
      <c r="D9" s="42" t="s">
        <v>34</v>
      </c>
      <c r="E9" s="52" t="s">
        <v>21</v>
      </c>
      <c r="F9" s="46" t="s">
        <v>35</v>
      </c>
      <c r="G9" s="46" t="s">
        <v>36</v>
      </c>
      <c r="H9" s="44">
        <v>364</v>
      </c>
      <c r="I9" s="53">
        <v>45208</v>
      </c>
      <c r="J9" s="51">
        <v>0</v>
      </c>
      <c r="K9" s="51">
        <v>45599.23</v>
      </c>
      <c r="L9" s="62"/>
      <c r="M9" s="51">
        <v>4468.72</v>
      </c>
      <c r="N9" s="63">
        <v>0</v>
      </c>
      <c r="O9" s="35">
        <f t="shared" si="0"/>
        <v>45599.23</v>
      </c>
    </row>
    <row r="10" spans="2:16" ht="45.75" customHeight="1" x14ac:dyDescent="0.25">
      <c r="B10" s="71" t="s">
        <v>18</v>
      </c>
      <c r="C10" s="76" t="s">
        <v>37</v>
      </c>
      <c r="D10" s="77" t="s">
        <v>38</v>
      </c>
      <c r="E10" s="40">
        <v>45184</v>
      </c>
      <c r="F10" s="39" t="s">
        <v>39</v>
      </c>
      <c r="G10" s="36" t="s">
        <v>40</v>
      </c>
      <c r="H10" s="37">
        <v>365</v>
      </c>
      <c r="I10" s="34">
        <v>45208</v>
      </c>
      <c r="J10" s="35">
        <v>1458.69</v>
      </c>
      <c r="K10" s="56">
        <v>0</v>
      </c>
      <c r="L10" s="30"/>
      <c r="M10" s="33">
        <v>96.83</v>
      </c>
      <c r="N10" s="35">
        <v>273.5</v>
      </c>
      <c r="O10" s="35">
        <f t="shared" si="0"/>
        <v>1732.19</v>
      </c>
    </row>
    <row r="11" spans="2:16" ht="36.75" customHeight="1" x14ac:dyDescent="0.25">
      <c r="B11" s="75" t="s">
        <v>24</v>
      </c>
      <c r="C11" s="42" t="s">
        <v>37</v>
      </c>
      <c r="D11" s="77" t="s">
        <v>41</v>
      </c>
      <c r="E11" s="70">
        <v>45222</v>
      </c>
      <c r="F11" s="46" t="s">
        <v>39</v>
      </c>
      <c r="G11" s="36" t="s">
        <v>40</v>
      </c>
      <c r="H11" s="54">
        <v>437</v>
      </c>
      <c r="I11" s="53">
        <v>45239</v>
      </c>
      <c r="J11" s="61">
        <v>1458.69</v>
      </c>
      <c r="K11" s="56">
        <v>0</v>
      </c>
      <c r="L11" s="55"/>
      <c r="M11" s="60">
        <v>96.83</v>
      </c>
      <c r="N11" s="61">
        <v>273.5</v>
      </c>
      <c r="O11" s="35">
        <f t="shared" si="0"/>
        <v>1732.19</v>
      </c>
      <c r="P11" s="5"/>
    </row>
    <row r="12" spans="2:16" ht="33" customHeight="1" x14ac:dyDescent="0.25">
      <c r="B12" s="75" t="s">
        <v>24</v>
      </c>
      <c r="C12" s="42" t="s">
        <v>42</v>
      </c>
      <c r="D12" s="42" t="s">
        <v>43</v>
      </c>
      <c r="E12" s="69" t="s">
        <v>44</v>
      </c>
      <c r="F12" s="46" t="s">
        <v>35</v>
      </c>
      <c r="G12" s="46" t="s">
        <v>36</v>
      </c>
      <c r="H12" s="54">
        <v>480</v>
      </c>
      <c r="I12" s="53">
        <v>45279</v>
      </c>
      <c r="J12" s="56">
        <v>0</v>
      </c>
      <c r="K12" s="56">
        <v>69226.48</v>
      </c>
      <c r="L12" s="62"/>
      <c r="M12" s="63">
        <v>6784.19</v>
      </c>
      <c r="N12" s="56">
        <v>0</v>
      </c>
      <c r="O12" s="35">
        <f t="shared" si="0"/>
        <v>69226.48</v>
      </c>
      <c r="P12" s="5"/>
    </row>
    <row r="13" spans="2:16" ht="33" customHeight="1" x14ac:dyDescent="0.25">
      <c r="B13" s="75" t="s">
        <v>24</v>
      </c>
      <c r="C13" s="42" t="s">
        <v>42</v>
      </c>
      <c r="D13" s="42" t="s">
        <v>45</v>
      </c>
      <c r="E13" s="69" t="s">
        <v>44</v>
      </c>
      <c r="F13" s="46" t="s">
        <v>46</v>
      </c>
      <c r="G13" s="57" t="s">
        <v>47</v>
      </c>
      <c r="H13" s="54">
        <v>481</v>
      </c>
      <c r="I13" s="41">
        <v>45279</v>
      </c>
      <c r="J13" s="56">
        <v>0</v>
      </c>
      <c r="K13" s="56">
        <v>15419</v>
      </c>
      <c r="L13" s="62"/>
      <c r="M13" s="62">
        <v>60.44</v>
      </c>
      <c r="N13" s="64">
        <v>616.76</v>
      </c>
      <c r="O13" s="35">
        <f t="shared" si="0"/>
        <v>16035.76</v>
      </c>
      <c r="P13" s="5"/>
    </row>
    <row r="14" spans="2:16" ht="33" customHeight="1" x14ac:dyDescent="0.25">
      <c r="B14" s="75" t="s">
        <v>24</v>
      </c>
      <c r="C14" s="42" t="s">
        <v>42</v>
      </c>
      <c r="D14" s="42" t="s">
        <v>48</v>
      </c>
      <c r="E14" s="69" t="s">
        <v>44</v>
      </c>
      <c r="F14" s="46" t="s">
        <v>46</v>
      </c>
      <c r="G14" s="57" t="s">
        <v>47</v>
      </c>
      <c r="H14" s="54">
        <v>482</v>
      </c>
      <c r="I14" s="41">
        <v>45279</v>
      </c>
      <c r="J14" s="56">
        <v>0</v>
      </c>
      <c r="K14" s="56">
        <v>522</v>
      </c>
      <c r="L14" s="62"/>
      <c r="M14" s="62">
        <v>2.04</v>
      </c>
      <c r="N14" s="64">
        <v>20.88</v>
      </c>
      <c r="O14" s="35">
        <f t="shared" si="0"/>
        <v>542.88</v>
      </c>
      <c r="P14" s="5"/>
    </row>
    <row r="15" spans="2:16" ht="33" customHeight="1" x14ac:dyDescent="0.25">
      <c r="B15" s="75" t="s">
        <v>24</v>
      </c>
      <c r="C15" s="42" t="s">
        <v>42</v>
      </c>
      <c r="D15" s="42" t="s">
        <v>49</v>
      </c>
      <c r="E15" s="69" t="s">
        <v>44</v>
      </c>
      <c r="F15" s="46" t="s">
        <v>50</v>
      </c>
      <c r="G15" s="57" t="s">
        <v>51</v>
      </c>
      <c r="H15" s="54">
        <v>483</v>
      </c>
      <c r="I15" s="41">
        <v>45279</v>
      </c>
      <c r="J15" s="56">
        <v>0</v>
      </c>
      <c r="K15" s="56">
        <v>16200</v>
      </c>
      <c r="L15" s="62"/>
      <c r="M15" s="62">
        <v>63.5</v>
      </c>
      <c r="N15" s="65">
        <v>648</v>
      </c>
      <c r="O15" s="35">
        <f t="shared" si="0"/>
        <v>16848</v>
      </c>
      <c r="P15" s="5"/>
    </row>
    <row r="16" spans="2:16" ht="33" customHeight="1" x14ac:dyDescent="0.25">
      <c r="B16" s="75" t="s">
        <v>24</v>
      </c>
      <c r="C16" s="42" t="s">
        <v>42</v>
      </c>
      <c r="D16" s="42" t="s">
        <v>20</v>
      </c>
      <c r="E16" s="69" t="s">
        <v>44</v>
      </c>
      <c r="F16" s="46" t="s">
        <v>52</v>
      </c>
      <c r="G16" s="58" t="s">
        <v>53</v>
      </c>
      <c r="H16" s="54">
        <v>484</v>
      </c>
      <c r="I16" s="41">
        <v>45279</v>
      </c>
      <c r="J16" s="56">
        <v>0</v>
      </c>
      <c r="K16" s="56">
        <v>247340</v>
      </c>
      <c r="L16" s="62"/>
      <c r="M16" s="63">
        <v>12841.89</v>
      </c>
      <c r="N16" s="56">
        <v>9893.6</v>
      </c>
      <c r="O16" s="35">
        <f t="shared" si="0"/>
        <v>257233.6</v>
      </c>
      <c r="P16" s="5"/>
    </row>
    <row r="17" spans="2:18" ht="33" customHeight="1" x14ac:dyDescent="0.25">
      <c r="B17" s="75" t="s">
        <v>24</v>
      </c>
      <c r="C17" s="42" t="s">
        <v>42</v>
      </c>
      <c r="D17" s="42" t="s">
        <v>54</v>
      </c>
      <c r="E17" s="69" t="s">
        <v>44</v>
      </c>
      <c r="F17" s="46" t="s">
        <v>55</v>
      </c>
      <c r="G17" s="46" t="s">
        <v>56</v>
      </c>
      <c r="H17" s="54">
        <v>485</v>
      </c>
      <c r="I17" s="41">
        <v>45279</v>
      </c>
      <c r="J17" s="56">
        <v>0</v>
      </c>
      <c r="K17" s="56">
        <v>1900</v>
      </c>
      <c r="L17" s="62"/>
      <c r="M17" s="62">
        <v>98.65</v>
      </c>
      <c r="N17" s="65">
        <v>76</v>
      </c>
      <c r="O17" s="35">
        <f t="shared" si="0"/>
        <v>1976</v>
      </c>
      <c r="P17" s="5"/>
    </row>
    <row r="18" spans="2:18" ht="33" customHeight="1" x14ac:dyDescent="0.25">
      <c r="B18" s="75" t="s">
        <v>18</v>
      </c>
      <c r="C18" s="42" t="s">
        <v>37</v>
      </c>
      <c r="D18" s="68" t="s">
        <v>57</v>
      </c>
      <c r="E18" s="59">
        <v>45274</v>
      </c>
      <c r="F18" s="46" t="s">
        <v>39</v>
      </c>
      <c r="G18" s="36" t="s">
        <v>40</v>
      </c>
      <c r="H18" s="54">
        <v>486</v>
      </c>
      <c r="I18" s="41">
        <v>45282</v>
      </c>
      <c r="J18" s="56">
        <v>1458.69</v>
      </c>
      <c r="K18" s="56">
        <v>0</v>
      </c>
      <c r="L18" s="62"/>
      <c r="M18" s="62">
        <v>78.959999999999994</v>
      </c>
      <c r="N18" s="65">
        <v>273.5</v>
      </c>
      <c r="O18" s="35">
        <f t="shared" si="0"/>
        <v>1732.19</v>
      </c>
      <c r="P18" s="5"/>
    </row>
    <row r="19" spans="2:18" ht="40.5" customHeight="1" x14ac:dyDescent="0.25">
      <c r="B19" s="75" t="s">
        <v>18</v>
      </c>
      <c r="C19" s="42" t="s">
        <v>37</v>
      </c>
      <c r="D19" s="77" t="s">
        <v>58</v>
      </c>
      <c r="E19" s="59">
        <v>45281</v>
      </c>
      <c r="F19" s="46" t="s">
        <v>39</v>
      </c>
      <c r="G19" s="36" t="s">
        <v>40</v>
      </c>
      <c r="H19" s="54">
        <v>487</v>
      </c>
      <c r="I19" s="41">
        <v>45282</v>
      </c>
      <c r="J19" s="56">
        <v>1458.69</v>
      </c>
      <c r="K19" s="56">
        <v>0</v>
      </c>
      <c r="L19" s="62"/>
      <c r="M19" s="62">
        <v>78.959999999999994</v>
      </c>
      <c r="N19" s="65">
        <v>273.5</v>
      </c>
      <c r="O19" s="35">
        <f t="shared" si="0"/>
        <v>1732.19</v>
      </c>
      <c r="P19" s="5"/>
    </row>
    <row r="20" spans="2:18" ht="33" customHeight="1" x14ac:dyDescent="0.25">
      <c r="B20" s="75" t="s">
        <v>18</v>
      </c>
      <c r="C20" s="42" t="s">
        <v>37</v>
      </c>
      <c r="D20" s="77" t="s">
        <v>59</v>
      </c>
      <c r="E20" s="59">
        <v>45243</v>
      </c>
      <c r="F20" s="46" t="s">
        <v>39</v>
      </c>
      <c r="G20" s="36" t="s">
        <v>40</v>
      </c>
      <c r="H20" s="54">
        <v>497</v>
      </c>
      <c r="I20" s="41">
        <v>45286</v>
      </c>
      <c r="J20" s="56">
        <v>1458.69</v>
      </c>
      <c r="K20" s="56">
        <v>0</v>
      </c>
      <c r="L20" s="62"/>
      <c r="M20" s="62">
        <v>78.959999999999994</v>
      </c>
      <c r="N20" s="65">
        <v>273.5</v>
      </c>
      <c r="O20" s="35">
        <f t="shared" si="0"/>
        <v>1732.19</v>
      </c>
      <c r="P20" s="5"/>
    </row>
    <row r="21" spans="2:18" ht="33" customHeight="1" x14ac:dyDescent="0.25">
      <c r="B21" s="75" t="s">
        <v>24</v>
      </c>
      <c r="C21" s="78" t="s">
        <v>60</v>
      </c>
      <c r="D21" s="42" t="s">
        <v>61</v>
      </c>
      <c r="E21" s="69" t="s">
        <v>44</v>
      </c>
      <c r="F21" s="46" t="s">
        <v>35</v>
      </c>
      <c r="G21" s="46" t="s">
        <v>36</v>
      </c>
      <c r="H21" s="54">
        <v>488</v>
      </c>
      <c r="I21" s="41">
        <v>45286</v>
      </c>
      <c r="J21" s="56">
        <v>0</v>
      </c>
      <c r="K21" s="56">
        <v>125964.08</v>
      </c>
      <c r="L21" s="62"/>
      <c r="M21" s="63">
        <v>12344.48</v>
      </c>
      <c r="N21" s="65">
        <v>0</v>
      </c>
      <c r="O21" s="35">
        <f t="shared" si="0"/>
        <v>125964.08</v>
      </c>
      <c r="P21" s="5">
        <f>M21+M22+M23+M24+M25+M26+M27+M28+M29</f>
        <v>17556.989999999998</v>
      </c>
    </row>
    <row r="22" spans="2:18" ht="33" customHeight="1" x14ac:dyDescent="0.25">
      <c r="B22" s="75" t="s">
        <v>24</v>
      </c>
      <c r="C22" s="78" t="s">
        <v>60</v>
      </c>
      <c r="D22" s="42" t="s">
        <v>62</v>
      </c>
      <c r="E22" s="69" t="s">
        <v>44</v>
      </c>
      <c r="F22" s="46" t="s">
        <v>63</v>
      </c>
      <c r="G22" s="46" t="s">
        <v>64</v>
      </c>
      <c r="H22" s="54">
        <v>489</v>
      </c>
      <c r="I22" s="41">
        <v>45286</v>
      </c>
      <c r="J22" s="56">
        <v>0</v>
      </c>
      <c r="K22" s="56">
        <v>9600</v>
      </c>
      <c r="L22" s="62"/>
      <c r="M22" s="62">
        <v>37.630000000000003</v>
      </c>
      <c r="N22" s="65">
        <v>384</v>
      </c>
      <c r="O22" s="35">
        <f t="shared" si="0"/>
        <v>9984</v>
      </c>
      <c r="P22" s="5"/>
    </row>
    <row r="23" spans="2:18" ht="33" customHeight="1" x14ac:dyDescent="0.25">
      <c r="B23" s="75" t="s">
        <v>24</v>
      </c>
      <c r="C23" s="78" t="s">
        <v>60</v>
      </c>
      <c r="D23" s="42" t="s">
        <v>54</v>
      </c>
      <c r="E23" s="69" t="s">
        <v>44</v>
      </c>
      <c r="F23" s="46" t="s">
        <v>55</v>
      </c>
      <c r="G23" s="46" t="s">
        <v>56</v>
      </c>
      <c r="H23" s="54">
        <v>490</v>
      </c>
      <c r="I23" s="41">
        <v>45286</v>
      </c>
      <c r="J23" s="56">
        <v>0</v>
      </c>
      <c r="K23" s="56">
        <v>5700</v>
      </c>
      <c r="L23" s="62"/>
      <c r="M23" s="62">
        <v>22.34</v>
      </c>
      <c r="N23" s="65">
        <v>228</v>
      </c>
      <c r="O23" s="35">
        <f t="shared" si="0"/>
        <v>5928</v>
      </c>
      <c r="P23" s="5"/>
    </row>
    <row r="24" spans="2:18" ht="33" customHeight="1" x14ac:dyDescent="0.25">
      <c r="B24" s="75" t="s">
        <v>24</v>
      </c>
      <c r="C24" s="78" t="s">
        <v>60</v>
      </c>
      <c r="D24" s="42" t="s">
        <v>65</v>
      </c>
      <c r="E24" s="69" t="s">
        <v>44</v>
      </c>
      <c r="F24" s="46" t="s">
        <v>66</v>
      </c>
      <c r="G24" s="46" t="s">
        <v>67</v>
      </c>
      <c r="H24" s="54">
        <v>491</v>
      </c>
      <c r="I24" s="41">
        <v>45286</v>
      </c>
      <c r="J24" s="56">
        <v>0</v>
      </c>
      <c r="K24" s="56">
        <v>5900</v>
      </c>
      <c r="L24" s="62"/>
      <c r="M24" s="62">
        <v>23.13</v>
      </c>
      <c r="N24" s="65">
        <v>236</v>
      </c>
      <c r="O24" s="35">
        <f t="shared" si="0"/>
        <v>6136</v>
      </c>
      <c r="P24" s="5"/>
    </row>
    <row r="25" spans="2:18" ht="33" customHeight="1" x14ac:dyDescent="0.25">
      <c r="B25" s="75" t="s">
        <v>24</v>
      </c>
      <c r="C25" s="78" t="s">
        <v>60</v>
      </c>
      <c r="D25" s="42" t="s">
        <v>68</v>
      </c>
      <c r="E25" s="69" t="s">
        <v>44</v>
      </c>
      <c r="F25" s="46" t="s">
        <v>22</v>
      </c>
      <c r="G25" s="36" t="s">
        <v>23</v>
      </c>
      <c r="H25" s="54">
        <v>492</v>
      </c>
      <c r="I25" s="41">
        <v>45286</v>
      </c>
      <c r="J25" s="56">
        <v>0</v>
      </c>
      <c r="K25" s="56">
        <v>99998.5</v>
      </c>
      <c r="L25" s="62"/>
      <c r="M25" s="66">
        <v>392</v>
      </c>
      <c r="N25" s="56">
        <v>3999.94</v>
      </c>
      <c r="O25" s="35">
        <f t="shared" si="0"/>
        <v>103998.44</v>
      </c>
      <c r="P25" s="5"/>
    </row>
    <row r="26" spans="2:18" ht="33" customHeight="1" x14ac:dyDescent="0.25">
      <c r="B26" s="75" t="s">
        <v>24</v>
      </c>
      <c r="C26" s="78" t="s">
        <v>60</v>
      </c>
      <c r="D26" s="77" t="s">
        <v>69</v>
      </c>
      <c r="E26" s="59" t="s">
        <v>70</v>
      </c>
      <c r="F26" s="46" t="s">
        <v>71</v>
      </c>
      <c r="G26" s="46" t="s">
        <v>72</v>
      </c>
      <c r="H26" s="54">
        <v>493</v>
      </c>
      <c r="I26" s="41">
        <v>45286</v>
      </c>
      <c r="J26" s="56">
        <v>42336</v>
      </c>
      <c r="K26" s="56">
        <v>0</v>
      </c>
      <c r="L26" s="62"/>
      <c r="M26" s="62">
        <v>259.31</v>
      </c>
      <c r="N26" s="56">
        <v>7938</v>
      </c>
      <c r="O26" s="35">
        <f t="shared" si="0"/>
        <v>50274</v>
      </c>
      <c r="P26" s="5"/>
    </row>
    <row r="27" spans="2:18" ht="33" customHeight="1" x14ac:dyDescent="0.25">
      <c r="B27" s="75" t="s">
        <v>24</v>
      </c>
      <c r="C27" s="78" t="s">
        <v>60</v>
      </c>
      <c r="D27" s="42" t="s">
        <v>73</v>
      </c>
      <c r="E27" s="59" t="s">
        <v>70</v>
      </c>
      <c r="F27" s="46" t="s">
        <v>74</v>
      </c>
      <c r="G27" s="46" t="s">
        <v>75</v>
      </c>
      <c r="H27" s="54">
        <v>494</v>
      </c>
      <c r="I27" s="41">
        <v>45286</v>
      </c>
      <c r="J27" s="56">
        <v>20000</v>
      </c>
      <c r="K27" s="56">
        <v>0</v>
      </c>
      <c r="L27" s="62"/>
      <c r="M27" s="66">
        <v>122.5</v>
      </c>
      <c r="N27" s="56">
        <v>3750</v>
      </c>
      <c r="O27" s="35">
        <f t="shared" si="0"/>
        <v>23750</v>
      </c>
      <c r="P27" s="5"/>
    </row>
    <row r="28" spans="2:18" ht="33" customHeight="1" x14ac:dyDescent="0.25">
      <c r="B28" s="75" t="s">
        <v>24</v>
      </c>
      <c r="C28" s="78" t="s">
        <v>60</v>
      </c>
      <c r="D28" s="42" t="s">
        <v>76</v>
      </c>
      <c r="E28" s="59" t="s">
        <v>70</v>
      </c>
      <c r="F28" s="46" t="s">
        <v>77</v>
      </c>
      <c r="G28" s="46" t="s">
        <v>78</v>
      </c>
      <c r="H28" s="54">
        <v>495</v>
      </c>
      <c r="I28" s="41">
        <v>45286</v>
      </c>
      <c r="J28" s="56">
        <v>4180.68</v>
      </c>
      <c r="K28" s="56">
        <v>0</v>
      </c>
      <c r="L28" s="62"/>
      <c r="M28" s="66">
        <v>25.6</v>
      </c>
      <c r="N28" s="64">
        <v>783.88</v>
      </c>
      <c r="O28" s="35">
        <f t="shared" si="0"/>
        <v>4964.5600000000004</v>
      </c>
      <c r="P28" s="5"/>
    </row>
    <row r="29" spans="2:18" ht="33" customHeight="1" x14ac:dyDescent="0.25">
      <c r="B29" s="75" t="s">
        <v>24</v>
      </c>
      <c r="C29" s="78" t="s">
        <v>60</v>
      </c>
      <c r="D29" s="42" t="s">
        <v>79</v>
      </c>
      <c r="E29" s="59" t="s">
        <v>70</v>
      </c>
      <c r="F29" s="46" t="s">
        <v>80</v>
      </c>
      <c r="G29" s="46" t="s">
        <v>81</v>
      </c>
      <c r="H29" s="54">
        <v>496</v>
      </c>
      <c r="I29" s="41">
        <v>45286</v>
      </c>
      <c r="J29" s="56">
        <v>80000</v>
      </c>
      <c r="K29" s="56">
        <v>0</v>
      </c>
      <c r="L29" s="62"/>
      <c r="M29" s="66">
        <v>4330</v>
      </c>
      <c r="N29" s="56">
        <v>15000</v>
      </c>
      <c r="O29" s="35">
        <f t="shared" si="0"/>
        <v>95000</v>
      </c>
      <c r="P29" s="5"/>
    </row>
    <row r="30" spans="2:18" ht="20.25" customHeight="1" x14ac:dyDescent="0.25">
      <c r="B30" s="26"/>
      <c r="C30" s="6"/>
      <c r="D30" s="27"/>
      <c r="E30" s="28"/>
      <c r="F30" s="28"/>
      <c r="G30" s="29"/>
      <c r="H30" s="16" t="s">
        <v>82</v>
      </c>
      <c r="I30" s="16"/>
      <c r="J30" s="67">
        <f>SUM(J6:J29)</f>
        <v>153810.13</v>
      </c>
      <c r="K30" s="67">
        <f>SUM(K5:K12)</f>
        <v>337678.70999999996</v>
      </c>
      <c r="L30" s="67">
        <f>SUM(L5:L12)</f>
        <v>0</v>
      </c>
      <c r="M30" s="67">
        <f>SUM(M6:M29)</f>
        <v>53877.479999999989</v>
      </c>
      <c r="N30" s="67">
        <f>SUM( N6:N29)</f>
        <v>53856.68</v>
      </c>
      <c r="O30" s="67">
        <f>SUM(O6:O29)</f>
        <v>1073889.0999999999</v>
      </c>
      <c r="P30" s="5"/>
      <c r="R30" s="5"/>
    </row>
    <row r="31" spans="2:18" ht="44.25" customHeight="1" x14ac:dyDescent="0.25">
      <c r="B31" s="1" t="s">
        <v>83</v>
      </c>
      <c r="C31"/>
      <c r="E31"/>
      <c r="F31" s="7" t="s">
        <v>84</v>
      </c>
      <c r="G31"/>
      <c r="H31"/>
      <c r="I31"/>
      <c r="J31"/>
      <c r="K31"/>
      <c r="L31"/>
      <c r="N31"/>
      <c r="O31" s="5"/>
    </row>
    <row r="32" spans="2:18" ht="60" customHeight="1" x14ac:dyDescent="0.25">
      <c r="B32" s="81" t="s">
        <v>85</v>
      </c>
      <c r="C32" s="81"/>
      <c r="E32"/>
      <c r="F32"/>
      <c r="G32"/>
      <c r="H32"/>
      <c r="I32"/>
      <c r="J32"/>
      <c r="K32"/>
      <c r="L32"/>
      <c r="N32"/>
      <c r="O32" s="5"/>
      <c r="P32" s="5"/>
    </row>
    <row r="33" spans="2:15" ht="36" x14ac:dyDescent="0.25">
      <c r="B33" s="32" t="s">
        <v>4</v>
      </c>
      <c r="C33" s="32" t="s">
        <v>5</v>
      </c>
      <c r="D33" s="32" t="s">
        <v>6</v>
      </c>
      <c r="E33" s="32" t="s">
        <v>7</v>
      </c>
      <c r="F33" s="32" t="s">
        <v>8</v>
      </c>
      <c r="G33" s="32" t="s">
        <v>9</v>
      </c>
      <c r="H33" s="32" t="s">
        <v>10</v>
      </c>
      <c r="I33" s="32" t="s">
        <v>11</v>
      </c>
      <c r="J33" s="32" t="s">
        <v>12</v>
      </c>
      <c r="K33" s="32" t="s">
        <v>13</v>
      </c>
      <c r="L33" s="32" t="s">
        <v>14</v>
      </c>
      <c r="M33" s="32" t="s">
        <v>15</v>
      </c>
      <c r="N33" s="32" t="s">
        <v>16</v>
      </c>
      <c r="O33" s="32" t="s">
        <v>17</v>
      </c>
    </row>
    <row r="34" spans="2:15" x14ac:dyDescent="0.25">
      <c r="B34" s="17" t="s">
        <v>37</v>
      </c>
      <c r="C34" s="17" t="s">
        <v>37</v>
      </c>
      <c r="D34" s="23" t="s">
        <v>86</v>
      </c>
      <c r="E34" s="24">
        <v>45200</v>
      </c>
      <c r="F34" s="23" t="s">
        <v>87</v>
      </c>
      <c r="G34" s="17"/>
      <c r="H34" s="17"/>
      <c r="I34" s="17"/>
      <c r="J34" s="18">
        <v>9668</v>
      </c>
      <c r="K34" s="17"/>
      <c r="L34" s="17"/>
      <c r="M34" s="17"/>
      <c r="N34" s="17"/>
      <c r="O34" s="18">
        <f>J34</f>
        <v>9668</v>
      </c>
    </row>
    <row r="35" spans="2:15" x14ac:dyDescent="0.25">
      <c r="B35" s="17" t="s">
        <v>37</v>
      </c>
      <c r="C35" s="17" t="s">
        <v>88</v>
      </c>
      <c r="D35" s="23" t="s">
        <v>86</v>
      </c>
      <c r="E35" s="24">
        <v>45231</v>
      </c>
      <c r="F35" s="23" t="s">
        <v>87</v>
      </c>
      <c r="G35" s="19"/>
      <c r="H35" s="19"/>
      <c r="I35" s="19"/>
      <c r="J35" s="18">
        <v>16775.2</v>
      </c>
      <c r="K35" s="17"/>
      <c r="L35" s="17"/>
      <c r="M35" s="17"/>
      <c r="N35" s="17"/>
      <c r="O35" s="18">
        <f t="shared" ref="O35:O36" si="1">J35</f>
        <v>16775.2</v>
      </c>
    </row>
    <row r="36" spans="2:15" x14ac:dyDescent="0.25">
      <c r="B36" s="17" t="s">
        <v>37</v>
      </c>
      <c r="C36" s="17" t="s">
        <v>88</v>
      </c>
      <c r="D36" s="23" t="s">
        <v>86</v>
      </c>
      <c r="E36" s="24">
        <v>45261</v>
      </c>
      <c r="F36" s="23" t="s">
        <v>87</v>
      </c>
      <c r="G36" s="17"/>
      <c r="H36" s="17"/>
      <c r="I36" s="17"/>
      <c r="J36" s="18">
        <v>9737.44</v>
      </c>
      <c r="K36" s="17"/>
      <c r="L36" s="17"/>
      <c r="M36" s="17"/>
      <c r="N36" s="17"/>
      <c r="O36" s="18">
        <f t="shared" si="1"/>
        <v>9737.44</v>
      </c>
    </row>
    <row r="37" spans="2:15" x14ac:dyDescent="0.25">
      <c r="B37" s="20"/>
      <c r="C37" s="20"/>
      <c r="D37" s="20"/>
      <c r="E37" s="20"/>
      <c r="F37" s="20"/>
      <c r="G37" s="21"/>
      <c r="H37" s="21"/>
      <c r="I37" s="21" t="s">
        <v>82</v>
      </c>
      <c r="J37" s="22">
        <f>SUM(J34:J36)</f>
        <v>36180.639999999999</v>
      </c>
      <c r="K37" s="21"/>
      <c r="L37" s="21"/>
      <c r="M37" s="21"/>
      <c r="N37" s="21"/>
      <c r="O37" s="22">
        <f>SUM(O34:O36)</f>
        <v>36180.639999999999</v>
      </c>
    </row>
    <row r="38" spans="2:15" x14ac:dyDescent="0.25">
      <c r="B38" s="11"/>
      <c r="C38" s="12"/>
      <c r="D38" s="13"/>
      <c r="E38" s="12"/>
      <c r="F38" s="12"/>
    </row>
    <row r="39" spans="2:15" ht="30" customHeight="1" x14ac:dyDescent="0.25">
      <c r="B39" s="79" t="s">
        <v>89</v>
      </c>
      <c r="C39" s="79"/>
      <c r="E39"/>
      <c r="F39"/>
    </row>
    <row r="40" spans="2:15" ht="30" customHeight="1" x14ac:dyDescent="0.25">
      <c r="B40" s="82" t="s">
        <v>90</v>
      </c>
      <c r="C40" s="83"/>
      <c r="D40" s="83"/>
      <c r="E40" s="83"/>
      <c r="F40" s="84"/>
    </row>
    <row r="41" spans="2:15" ht="22.5" x14ac:dyDescent="0.25">
      <c r="B41" s="25" t="s">
        <v>91</v>
      </c>
      <c r="C41" s="25" t="s">
        <v>92</v>
      </c>
      <c r="D41" s="25" t="s">
        <v>88</v>
      </c>
      <c r="E41" s="25" t="s">
        <v>93</v>
      </c>
      <c r="F41" s="25" t="s">
        <v>82</v>
      </c>
    </row>
    <row r="42" spans="2:15" ht="33.75" x14ac:dyDescent="0.25">
      <c r="B42" s="8" t="s">
        <v>94</v>
      </c>
      <c r="C42" s="9">
        <v>1392000</v>
      </c>
      <c r="D42" s="9">
        <v>280000</v>
      </c>
      <c r="E42" s="9">
        <v>858000</v>
      </c>
      <c r="F42" s="9">
        <f>SUM(C42:E42)</f>
        <v>2530000</v>
      </c>
    </row>
    <row r="43" spans="2:15" ht="22.5" x14ac:dyDescent="0.25">
      <c r="B43" s="8" t="s">
        <v>95</v>
      </c>
      <c r="C43" s="9">
        <v>1391275.24</v>
      </c>
      <c r="D43" s="9">
        <v>179000</v>
      </c>
      <c r="E43" s="9">
        <v>839200.98</v>
      </c>
      <c r="F43" s="9">
        <f t="shared" ref="F43:F48" si="2">SUM(C43:E43)</f>
        <v>2409476.2199999997</v>
      </c>
    </row>
    <row r="44" spans="2:15" ht="22.5" x14ac:dyDescent="0.25">
      <c r="B44" s="8" t="s">
        <v>96</v>
      </c>
      <c r="C44" s="9">
        <v>895890.02</v>
      </c>
      <c r="D44" s="10">
        <v>36180.639999999999</v>
      </c>
      <c r="E44" s="9">
        <v>177999.12</v>
      </c>
      <c r="F44" s="9">
        <f t="shared" si="2"/>
        <v>1110069.78</v>
      </c>
    </row>
    <row r="45" spans="2:15" ht="22.5" x14ac:dyDescent="0.25">
      <c r="B45" s="8" t="s">
        <v>97</v>
      </c>
      <c r="C45" s="9">
        <v>1391275.24</v>
      </c>
      <c r="D45" s="9">
        <v>164068.32</v>
      </c>
      <c r="E45" s="9">
        <v>839200.28</v>
      </c>
      <c r="F45" s="9">
        <f>SUM(C45:E45)</f>
        <v>2394543.84</v>
      </c>
    </row>
    <row r="46" spans="2:15" ht="22.5" x14ac:dyDescent="0.25">
      <c r="B46" s="8" t="s">
        <v>98</v>
      </c>
      <c r="C46" s="9">
        <v>724.76</v>
      </c>
      <c r="D46" s="9">
        <v>101000</v>
      </c>
      <c r="E46" s="9">
        <v>18799.02</v>
      </c>
      <c r="F46" s="9">
        <f t="shared" si="2"/>
        <v>120523.78</v>
      </c>
    </row>
    <row r="47" spans="2:15" ht="22.5" x14ac:dyDescent="0.25">
      <c r="B47" s="8" t="s">
        <v>99</v>
      </c>
      <c r="C47" s="9">
        <f>C43-C45</f>
        <v>0</v>
      </c>
      <c r="D47" s="9">
        <f t="shared" ref="D47:E47" si="3">D43-D45</f>
        <v>14931.679999999993</v>
      </c>
      <c r="E47" s="9">
        <f t="shared" si="3"/>
        <v>0.69999999995343387</v>
      </c>
      <c r="F47" s="9">
        <f t="shared" si="2"/>
        <v>14932.379999999946</v>
      </c>
    </row>
    <row r="48" spans="2:15" ht="33.75" x14ac:dyDescent="0.25">
      <c r="B48" s="8" t="s">
        <v>100</v>
      </c>
      <c r="C48" s="9">
        <v>0</v>
      </c>
      <c r="D48" s="9">
        <v>11518.72</v>
      </c>
      <c r="E48" s="9">
        <v>0</v>
      </c>
      <c r="F48" s="9">
        <f t="shared" si="2"/>
        <v>11518.72</v>
      </c>
    </row>
    <row r="49" spans="2:6" ht="22.5" x14ac:dyDescent="0.25">
      <c r="B49" s="8" t="s">
        <v>101</v>
      </c>
      <c r="C49" s="14">
        <f>C45+C48</f>
        <v>1391275.24</v>
      </c>
      <c r="D49" s="14">
        <f t="shared" ref="D49" si="4">D45+D48</f>
        <v>175587.04</v>
      </c>
      <c r="E49" s="14">
        <f>E45+E48</f>
        <v>839200.28</v>
      </c>
      <c r="F49" s="9">
        <f>C49+D49+E49</f>
        <v>2406062.56</v>
      </c>
    </row>
  </sheetData>
  <mergeCells count="5">
    <mergeCell ref="B2:C2"/>
    <mergeCell ref="B4:C4"/>
    <mergeCell ref="B32:C32"/>
    <mergeCell ref="B39:C39"/>
    <mergeCell ref="B40:F40"/>
  </mergeCells>
  <phoneticPr fontId="11" type="noConversion"/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 x14ac:dyDescent="0.25"/>
  <cols>
    <col min="1" max="1" width="4.85546875" customWidth="1"/>
    <col min="2" max="2" width="24.42578125" style="3" customWidth="1"/>
    <col min="3" max="3" width="16" style="3" customWidth="1"/>
    <col min="4" max="4" width="13.140625" customWidth="1"/>
    <col min="5" max="5" width="13.7109375" style="3" customWidth="1"/>
    <col min="6" max="6" width="13.14062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.7109375" style="3" customWidth="1"/>
    <col min="13" max="13" width="8" style="3" customWidth="1"/>
    <col min="14" max="14" width="9.7109375" customWidth="1"/>
    <col min="15" max="16" width="11.5703125" style="3" customWidth="1"/>
    <col min="17" max="17" width="17.85546875" customWidth="1"/>
  </cols>
  <sheetData>
    <row r="1" spans="2:6" x14ac:dyDescent="0.25">
      <c r="B1" s="2" t="s">
        <v>0</v>
      </c>
    </row>
    <row r="2" spans="2:6" ht="36.75" customHeight="1" x14ac:dyDescent="0.25">
      <c r="B2" s="2" t="s">
        <v>89</v>
      </c>
      <c r="C2"/>
      <c r="E2"/>
      <c r="F2"/>
    </row>
    <row r="3" spans="2:6" ht="28.5" customHeight="1" x14ac:dyDescent="0.25">
      <c r="B3" s="85" t="s">
        <v>102</v>
      </c>
      <c r="C3" s="85"/>
      <c r="E3"/>
      <c r="F3"/>
    </row>
    <row r="4" spans="2:6" ht="35.25" customHeight="1" x14ac:dyDescent="0.25">
      <c r="B4" s="15" t="s">
        <v>91</v>
      </c>
      <c r="C4" s="15" t="s">
        <v>92</v>
      </c>
      <c r="D4" s="15" t="s">
        <v>88</v>
      </c>
      <c r="E4" s="15" t="s">
        <v>93</v>
      </c>
      <c r="F4" s="15" t="s">
        <v>82</v>
      </c>
    </row>
    <row r="5" spans="2:6" ht="21.75" customHeight="1" x14ac:dyDescent="0.25">
      <c r="B5" s="8" t="s">
        <v>103</v>
      </c>
      <c r="C5" s="9">
        <v>432000</v>
      </c>
      <c r="D5" s="9">
        <v>250000</v>
      </c>
      <c r="E5" s="9">
        <v>1118000</v>
      </c>
      <c r="F5" s="9">
        <f>SUM(C5:E5)</f>
        <v>1800000</v>
      </c>
    </row>
    <row r="6" spans="2:6" ht="22.5" customHeight="1" x14ac:dyDescent="0.25">
      <c r="B6" s="8" t="s">
        <v>95</v>
      </c>
      <c r="C6" s="9">
        <v>432000</v>
      </c>
      <c r="D6" s="9">
        <v>250000</v>
      </c>
      <c r="E6" s="9">
        <v>1118000</v>
      </c>
      <c r="F6" s="9">
        <f t="shared" ref="F6:F11" si="0">SUM(C6:E6)</f>
        <v>1800000</v>
      </c>
    </row>
    <row r="7" spans="2:6" ht="23.25" customHeight="1" x14ac:dyDescent="0.25">
      <c r="B7" s="8" t="s">
        <v>96</v>
      </c>
      <c r="C7" s="9">
        <v>3462.69</v>
      </c>
      <c r="D7" s="10">
        <v>19528</v>
      </c>
      <c r="E7" s="9">
        <v>0</v>
      </c>
      <c r="F7" s="9">
        <f t="shared" si="0"/>
        <v>22990.69</v>
      </c>
    </row>
    <row r="8" spans="2:6" ht="16.5" customHeight="1" x14ac:dyDescent="0.25">
      <c r="B8" s="8" t="s">
        <v>97</v>
      </c>
      <c r="C8" s="9">
        <v>3462</v>
      </c>
      <c r="D8" s="9">
        <v>19528</v>
      </c>
      <c r="E8" s="9">
        <v>0</v>
      </c>
      <c r="F8" s="9">
        <f>SUM(C8:E8)</f>
        <v>22990</v>
      </c>
    </row>
    <row r="9" spans="2:6" ht="20.25" customHeight="1" x14ac:dyDescent="0.25">
      <c r="B9" s="8" t="s">
        <v>104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2:6" ht="24" customHeight="1" x14ac:dyDescent="0.25">
      <c r="B10" s="8" t="s">
        <v>105</v>
      </c>
      <c r="C10" s="9">
        <v>428537.31</v>
      </c>
      <c r="D10" s="9">
        <v>230472</v>
      </c>
      <c r="E10" s="9">
        <v>1118000</v>
      </c>
      <c r="F10" s="9">
        <f t="shared" si="0"/>
        <v>1777009.31</v>
      </c>
    </row>
    <row r="11" spans="2:6" ht="21" customHeight="1" x14ac:dyDescent="0.25">
      <c r="B11" s="8" t="s">
        <v>106</v>
      </c>
      <c r="C11" s="9">
        <v>121891.32</v>
      </c>
      <c r="D11" s="9">
        <v>8334.8799999999992</v>
      </c>
      <c r="E11" s="9">
        <v>28921.8</v>
      </c>
      <c r="F11" s="9">
        <f t="shared" si="0"/>
        <v>159148</v>
      </c>
    </row>
    <row r="12" spans="2:6" ht="26.25" customHeight="1" x14ac:dyDescent="0.25">
      <c r="B12" s="8" t="s">
        <v>107</v>
      </c>
      <c r="C12" s="14">
        <f>C7+C11</f>
        <v>125354.01000000001</v>
      </c>
      <c r="D12" s="9">
        <v>27862.880000000001</v>
      </c>
      <c r="E12" s="9">
        <f>E7+E11</f>
        <v>28921.8</v>
      </c>
      <c r="F12" s="9">
        <f>C12+D12+E12</f>
        <v>182138.69</v>
      </c>
    </row>
    <row r="13" spans="2:6" x14ac:dyDescent="0.25">
      <c r="B13" s="11"/>
      <c r="C13" s="12"/>
      <c r="D13" s="13"/>
      <c r="E13" s="12"/>
      <c r="F13" s="12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3" ma:contentTypeDescription="Crie um novo documento." ma:contentTypeScope="" ma:versionID="15f7a6fcde026847213e329cdb246b3a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c3a419e54d2580bee496fa0c08122e1c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53B20-ED0F-41D1-B867-4D30BAA76FDB}">
  <ds:schemaRefs>
    <ds:schemaRef ds:uri="http://schemas.microsoft.com/office/2006/metadata/properties"/>
    <ds:schemaRef ds:uri="http://schemas.microsoft.com/office/infopath/2007/PartnerControls"/>
    <ds:schemaRef ds:uri="306c6372-641f-4f58-b0c9-9b714448f138"/>
  </ds:schemaRefs>
</ds:datastoreItem>
</file>

<file path=customXml/itemProps2.xml><?xml version="1.0" encoding="utf-8"?>
<ds:datastoreItem xmlns:ds="http://schemas.openxmlformats.org/officeDocument/2006/customXml" ds:itemID="{D2957D1C-9F19-488C-9F8B-286070D65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A9F5E-82D4-438E-9894-9115C7E0D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6372-641f-4f58-b0c9-9b714448f138"/>
    <ds:schemaRef ds:uri="25522c09-5c4f-44a0-aaee-d1c4880bf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KLIMT E DODF -ANEXO I</vt:lpstr>
      <vt:lpstr> RESUMO - 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2024-01-16T17:22:54Z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