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er.oliveira\Desktop\CONTRATOS\NOVA CONTRATAÇÃO DE APOIO ADMINISTRATIVO\"/>
    </mc:Choice>
  </mc:AlternateContent>
  <xr:revisionPtr revIDLastSave="0" documentId="8_{DD0B6412-A39F-4A4B-A2EE-F4AE97A9D8A8}" xr6:coauthVersionLast="45" xr6:coauthVersionMax="45" xr10:uidLastSave="{00000000-0000-0000-0000-000000000000}"/>
  <bookViews>
    <workbookView xWindow="-120" yWindow="-120" windowWidth="29040" windowHeight="15840" xr2:uid="{FCBCD56D-7E22-40B4-A154-B2AB9AFDE9DD}"/>
  </bookViews>
  <sheets>
    <sheet name="matri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5" i="1" l="1"/>
  <c r="D155" i="1" s="1"/>
  <c r="C154" i="1"/>
  <c r="C134" i="1"/>
  <c r="C128" i="1"/>
  <c r="D120" i="1"/>
  <c r="D146" i="1" s="1"/>
  <c r="C108" i="1"/>
  <c r="C96" i="1"/>
  <c r="D78" i="1"/>
  <c r="D76" i="1"/>
  <c r="D75" i="1"/>
  <c r="D74" i="1"/>
  <c r="D73" i="1"/>
  <c r="D72" i="1"/>
  <c r="C66" i="1"/>
  <c r="C110" i="1" s="1"/>
  <c r="C54" i="1"/>
  <c r="D48" i="1"/>
  <c r="D156" i="1" s="1"/>
  <c r="D41" i="1"/>
  <c r="D38" i="1"/>
  <c r="D23" i="1"/>
  <c r="D20" i="1"/>
  <c r="C157" i="1" l="1"/>
  <c r="D157" i="1" s="1"/>
  <c r="D110" i="1"/>
  <c r="C158" i="1"/>
  <c r="D58" i="1"/>
  <c r="D62" i="1"/>
  <c r="D92" i="1"/>
  <c r="D59" i="1"/>
  <c r="D105" i="1"/>
  <c r="D52" i="1"/>
  <c r="D54" i="1" s="1"/>
  <c r="D83" i="1" s="1"/>
  <c r="D104" i="1"/>
  <c r="D154" i="1"/>
  <c r="D158" i="1" s="1"/>
  <c r="D53" i="1"/>
  <c r="D63" i="1"/>
  <c r="D93" i="1"/>
  <c r="D60" i="1"/>
  <c r="D64" i="1"/>
  <c r="D71" i="1"/>
  <c r="D79" i="1" s="1"/>
  <c r="D85" i="1" s="1"/>
  <c r="D90" i="1"/>
  <c r="D94" i="1"/>
  <c r="D102" i="1"/>
  <c r="D106" i="1"/>
  <c r="C109" i="1"/>
  <c r="D109" i="1" s="1"/>
  <c r="D61" i="1"/>
  <c r="D65" i="1"/>
  <c r="D91" i="1"/>
  <c r="D95" i="1"/>
  <c r="D103" i="1"/>
  <c r="D107" i="1"/>
  <c r="D142" i="1"/>
  <c r="D96" i="1" l="1"/>
  <c r="D144" i="1" s="1"/>
  <c r="C111" i="1"/>
  <c r="D86" i="1"/>
  <c r="D143" i="1" s="1"/>
  <c r="D147" i="1"/>
  <c r="D108" i="1"/>
  <c r="D111" i="1" s="1"/>
  <c r="D145" i="1" s="1"/>
  <c r="D66" i="1"/>
  <c r="D84" i="1" s="1"/>
  <c r="D124" i="1" l="1"/>
  <c r="D125" i="1" l="1"/>
  <c r="D126" i="1" l="1"/>
  <c r="D127" i="1"/>
  <c r="D149" i="1" s="1"/>
  <c r="D148" i="1" s="1"/>
  <c r="D128" i="1" s="1"/>
  <c r="D129" i="1" l="1"/>
  <c r="D132" i="1"/>
  <c r="D134" i="1"/>
  <c r="D130" i="1"/>
  <c r="D135" i="1"/>
  <c r="D131" i="1"/>
  <c r="D137" i="1"/>
</calcChain>
</file>

<file path=xl/sharedStrings.xml><?xml version="1.0" encoding="utf-8"?>
<sst xmlns="http://schemas.openxmlformats.org/spreadsheetml/2006/main" count="265" uniqueCount="161">
  <si>
    <t xml:space="preserve">ANEXO II </t>
  </si>
  <si>
    <t xml:space="preserve">MODELO DE PROPOSTA DE PREÇOS </t>
  </si>
  <si>
    <t xml:space="preserve">PLANILHA DE CUSTOS E FORMAÇÃO DE PREÇOS – </t>
  </si>
  <si>
    <t xml:space="preserve"> </t>
  </si>
  <si>
    <t xml:space="preserve">Nº Processo </t>
  </si>
  <si>
    <t xml:space="preserve">00197-00004957/2019-84 </t>
  </si>
  <si>
    <t xml:space="preserve">Licitação/Pregão Eletrônico nº </t>
  </si>
  <si>
    <t>Dia da Abertura das propostas:</t>
  </si>
  <si>
    <t>_18.08.2020 às 10:00 horas</t>
  </si>
  <si>
    <t>DISCRIMINAÇÃO DOS SERVIÇOS (DADOS REFERENTE A CONTRATAÇÃO)</t>
  </si>
  <si>
    <t>Data da apresentação da proposta:</t>
  </si>
  <si>
    <t>18.08.2020</t>
  </si>
  <si>
    <t>Município</t>
  </si>
  <si>
    <t>Brasília</t>
  </si>
  <si>
    <t xml:space="preserve">Ano do Acordo/Convenção/Sindicato: </t>
  </si>
  <si>
    <t xml:space="preserve">Nº Meses Execução Contratual: </t>
  </si>
  <si>
    <t>IDENTIFICAÇÃO DO SERVIÇO</t>
  </si>
  <si>
    <t>Tipo do Serviço</t>
  </si>
  <si>
    <t>Unidade de Medida</t>
  </si>
  <si>
    <t>Quantidade Total a Contratar</t>
  </si>
  <si>
    <t>ENCARREGADO</t>
  </si>
  <si>
    <t>POSTO 44h semanais</t>
  </si>
  <si>
    <t>MÃO DE OBRA VICULADA À EXECUÇÃO CONTRATUAL</t>
  </si>
  <si>
    <t xml:space="preserve">Tipo de Serviço </t>
  </si>
  <si>
    <t>Classificação brasileira de ocupações (CBO):</t>
  </si>
  <si>
    <t>4101-05</t>
  </si>
  <si>
    <t xml:space="preserve">Salário Normativo da Categoria Profissional: </t>
  </si>
  <si>
    <t>Categoria Profissional (vinculada a execução contratual)</t>
  </si>
  <si>
    <t>Data base da categoria:</t>
  </si>
  <si>
    <t>AUXÍLIOS E OUTROS BENEFÍCIOS</t>
  </si>
  <si>
    <t>Valor Passagem:</t>
  </si>
  <si>
    <t>Auxílio Alimentação:</t>
  </si>
  <si>
    <t>Auxílio Saúde:</t>
  </si>
  <si>
    <t>Auxílio Creche:</t>
  </si>
  <si>
    <t>Auxílio Odontológico:</t>
  </si>
  <si>
    <t>Seguro de vida/funeral:</t>
  </si>
  <si>
    <t>Outros (especificar):</t>
  </si>
  <si>
    <t>Média de dias trabalhados mês</t>
  </si>
  <si>
    <t>I</t>
  </si>
  <si>
    <t>MÓDULOS</t>
  </si>
  <si>
    <t xml:space="preserve">Custos </t>
  </si>
  <si>
    <t xml:space="preserve">PERCENTUAIS E VALORES DE REFERÊNCIA </t>
  </si>
  <si>
    <t xml:space="preserve">MÓDULO 1: COMPOSIÇÃO DA REMUNERAÇÃO </t>
  </si>
  <si>
    <t xml:space="preserve">1 - Composição da Remuneração </t>
  </si>
  <si>
    <t xml:space="preserve"> Valor (R$) </t>
  </si>
  <si>
    <t>A</t>
  </si>
  <si>
    <t xml:space="preserve">Salário Base </t>
  </si>
  <si>
    <t>B</t>
  </si>
  <si>
    <t>Adicional de Periculosidade</t>
  </si>
  <si>
    <t>C</t>
  </si>
  <si>
    <t>Adicional de Insalubridade</t>
  </si>
  <si>
    <t>D</t>
  </si>
  <si>
    <t>Adicional Noturno</t>
  </si>
  <si>
    <t>E</t>
  </si>
  <si>
    <t>Hora Noturna Adicional</t>
  </si>
  <si>
    <t>F</t>
  </si>
  <si>
    <t>Adicional de Hora Extra</t>
  </si>
  <si>
    <t>G</t>
  </si>
  <si>
    <t xml:space="preserve">Outros (especificar) </t>
  </si>
  <si>
    <t xml:space="preserve">TOTAL DA REMUNERAÇÃO </t>
  </si>
  <si>
    <t>MÓDULO 2: ENCARGOS E BENEFÍCIOS ANUAIS, MENSAIS E DIÁRIOS</t>
  </si>
  <si>
    <t>2.1</t>
  </si>
  <si>
    <t>Submódulo 2.1 - 13º (décimo terceiro) Salário, Férias e Adicional de Férias</t>
  </si>
  <si>
    <t xml:space="preserve">13º Salário </t>
  </si>
  <si>
    <t>Férias e adicional de férias</t>
  </si>
  <si>
    <t>Subtotal de Encargos e Benefícios Anuais, Mensais e Diários</t>
  </si>
  <si>
    <t>Nota 1: Base de cálculo: remuneração (Item 14 do Anexo XII da IN 05/2017)</t>
  </si>
  <si>
    <t>2.2</t>
  </si>
  <si>
    <t xml:space="preserve">Submódulo 2.2 - Encargos previdenciários e FGTS </t>
  </si>
  <si>
    <t xml:space="preserve">INSS </t>
  </si>
  <si>
    <t xml:space="preserve">SESI ou SESC </t>
  </si>
  <si>
    <t xml:space="preserve">SENAI ou SENAC </t>
  </si>
  <si>
    <t xml:space="preserve">INCRA </t>
  </si>
  <si>
    <t xml:space="preserve">Salário Educação </t>
  </si>
  <si>
    <t xml:space="preserve">FGTS </t>
  </si>
  <si>
    <t xml:space="preserve">Seguro Acidente do Trabalho/SAT/INSS </t>
  </si>
  <si>
    <t>H</t>
  </si>
  <si>
    <t xml:space="preserve">SEBRAE </t>
  </si>
  <si>
    <t>Nota 2: Utilizar o SAT atribuído a empresa.</t>
  </si>
  <si>
    <t>Nota 3: Encargos previdenciários referente a Remuneração. GPS e FGTS do 13º, Adicional de Férias e Férias reposição prevista no item 4.1-G</t>
  </si>
  <si>
    <t>2.3</t>
  </si>
  <si>
    <t xml:space="preserve">Submódulo 2.3 - Benefícios Mensais e Diários </t>
  </si>
  <si>
    <t>Transporte</t>
  </si>
  <si>
    <t>Auxílio alimentação</t>
  </si>
  <si>
    <t xml:space="preserve">Auxílio Saúde </t>
  </si>
  <si>
    <t xml:space="preserve">Auxílio creche </t>
  </si>
  <si>
    <t>Auxílio Odontológico</t>
  </si>
  <si>
    <t>Seguro de Vida e Assitência Funeral</t>
  </si>
  <si>
    <t>Contribuição Assistencial Patronal</t>
  </si>
  <si>
    <t>QUADRO RESUMO - MÓDULO 2 - ENCARGOS E BENEFÍCIOS ANUAIS, MENSAIS E DIÁRIOS (Encargos Socias e Trabalhistas)</t>
  </si>
  <si>
    <t>Módulo 2 - Encargos Sociais e Trabalhistas</t>
  </si>
  <si>
    <t xml:space="preserve">13º Salário , Férias e adicional de férias </t>
  </si>
  <si>
    <t xml:space="preserve">Encargos previdenciários e FGTS </t>
  </si>
  <si>
    <t>Benefícios Mensais e Diários</t>
  </si>
  <si>
    <t xml:space="preserve">TOTAL DOS BENEFÍCIOS MENSAIS E DIÁRIOS </t>
  </si>
  <si>
    <t>MÓDULO 3: PROVISÃO PARA RESCISÃO (IN nº 7/2018 - MPOG)</t>
  </si>
  <si>
    <t>Provisão Para Rescisão</t>
  </si>
  <si>
    <t xml:space="preserve">Aviso Prévio Idenizado </t>
  </si>
  <si>
    <t xml:space="preserve">Incidência do FGTS sobre o Aviso Prévio Idenizado </t>
  </si>
  <si>
    <t xml:space="preserve">Multa do FGTS e contribuição social sobre o Aviso prévio Indenizado </t>
  </si>
  <si>
    <t xml:space="preserve">Aviso Prévio Trabalhado </t>
  </si>
  <si>
    <t xml:space="preserve">Incidência dos encargos do submódulo 2.2 sobre o aviso prévio Trabalhado </t>
  </si>
  <si>
    <t>Multa do FGTS e contribuição social sobre o Aviso Prévio Trabalhado</t>
  </si>
  <si>
    <t>Total Provisão para rescisão</t>
  </si>
  <si>
    <t>Nota 4: Base de cálculo = remuneração.</t>
  </si>
  <si>
    <t>Nota 5: Metodologia sobre aviso prévio trabalhado do TCU, conforme Acórdão . Em atendimento ao princípio da Equidade, a licitante reconhece que no caso de repactuação o índice será de 0,194%</t>
  </si>
  <si>
    <t>MÓDULO 4: CUSTO REPOSIÇÃO DE PROFISSIONAL AUSENTE</t>
  </si>
  <si>
    <t>4.1</t>
  </si>
  <si>
    <t>Substituto nas Ausências Legais</t>
  </si>
  <si>
    <t>Substituto na cobertura de Férias (Terço constitucional de férias e 13º salário do ferista)  (3,03% + 8,33%) ÷ 12 = 0,95%)</t>
  </si>
  <si>
    <t>Substituto na cobertura de Ausências legais e ausências por doença ((8 ÷ 30 ÷12) + (7 ÷ 30 ÷ 12)) x 100 = 4,17%</t>
  </si>
  <si>
    <t>Substituto na cobertura de Licença paternidade  (5 ÷ 30 ÷ 12 x 0,075) x 100 =0,10%)</t>
  </si>
  <si>
    <t>Substituto na cobertura de Ausência por acidente de trabalho  ((15 ÷ 30 ÷ 12) x0,15 x 100 = 0,63%)</t>
  </si>
  <si>
    <t>Substituto na cobertura de Afastamento Maternidade  (1 ÷ 12 x 4) + (1,33 ÷ 12 x4) ÷ 12 x 0,00025 x 100 = 0,02%</t>
  </si>
  <si>
    <t>Substituto na cobertura de Outras Ausências (especificar)</t>
  </si>
  <si>
    <t xml:space="preserve">Subtotal </t>
  </si>
  <si>
    <t>Incidência do submódulo 2.2 sobre o este submódulo 4.1 (alíneas A, B, C, D e E)</t>
  </si>
  <si>
    <t>Incidência do submódulo 2.2 sobre o submódulo 2.1 (13º (décimo terceiro) Salário, Férias e Adicional de Férias)</t>
  </si>
  <si>
    <t xml:space="preserve">Total dos custos de reposição do profissional ausente </t>
  </si>
  <si>
    <t>Nota 6: Base de cálculo = remuneração.</t>
  </si>
  <si>
    <t xml:space="preserve">MÓDULO 5 - INSUMOS DIVERSOS </t>
  </si>
  <si>
    <t xml:space="preserve"> Insumos Diversos </t>
  </si>
  <si>
    <t xml:space="preserve">Uniformes </t>
  </si>
  <si>
    <t>Materiais</t>
  </si>
  <si>
    <t>EPI</t>
  </si>
  <si>
    <t xml:space="preserve">TOTAL DOS INSUMOS DIVERSOS </t>
  </si>
  <si>
    <t>MÓDULO 6: CUSTOS INDIRETOS, TRIBUTOS E LUCRO</t>
  </si>
  <si>
    <t>Submódulo 6 - Custos Indiretos, Tributos e Lucro</t>
  </si>
  <si>
    <t>Custos Indiretos</t>
  </si>
  <si>
    <t>Sub Total  Módulos + Custos Indiretos</t>
  </si>
  <si>
    <t>Lucro</t>
  </si>
  <si>
    <t>Tributos</t>
  </si>
  <si>
    <t>C.1</t>
  </si>
  <si>
    <t>Tributos Federais</t>
  </si>
  <si>
    <t>PIS</t>
  </si>
  <si>
    <t>COFINS (Imposto Federal - Lei 9.718 e Lei 10.833)</t>
  </si>
  <si>
    <t>CPRB</t>
  </si>
  <si>
    <t>Especificar</t>
  </si>
  <si>
    <t>C.3</t>
  </si>
  <si>
    <t>Tributos Municipais</t>
  </si>
  <si>
    <t>ISS  (Imposto municipal)</t>
  </si>
  <si>
    <t>II</t>
  </si>
  <si>
    <t>QUADRO RESUMO DO CUSTO POR EMPREGADO</t>
  </si>
  <si>
    <t>Mão de Obra Vinculada a execução Contratual (valor por empregado)</t>
  </si>
  <si>
    <t>Módulo 1 - Composição da Remuneração</t>
  </si>
  <si>
    <t>Módulo 2 - Encargos e Benefìcios Anuais, Mensais e Diários</t>
  </si>
  <si>
    <t>Módulo 3 - Provisão Para Rescisão</t>
  </si>
  <si>
    <t>Módulo 4 - Custo de Reposição de Profissional Ausente</t>
  </si>
  <si>
    <t>Módulo 5 - Insumos Diversos</t>
  </si>
  <si>
    <t>SubTotal A + B + C + D + E</t>
  </si>
  <si>
    <t>Módulo 6 - Custos Indiretos, Tributo e Lucro</t>
  </si>
  <si>
    <t>VALOR TOTAL POR EMPREGADO</t>
  </si>
  <si>
    <t>III</t>
  </si>
  <si>
    <t>QUADRO RESUMO - PROVISÃO PARA CONTA VINCULADA</t>
  </si>
  <si>
    <t>1</t>
  </si>
  <si>
    <t>Encargos Sociais e Trabalhistas</t>
  </si>
  <si>
    <t>13º Salário (1/12 avos do salário)</t>
  </si>
  <si>
    <t>Férias e adicional de férias -  (item 14 do Anexo XII da IN 05/2017 MPDG) (férias substituição e terço constitucional de féris titular)</t>
  </si>
  <si>
    <t>Multa do FGTS e contribuição social sobre o Aviso Prévio sobre o aviso prévio Trabalhado</t>
  </si>
  <si>
    <t>Incidência do Sub módulo 2.2 sobre férias, 13 (um terço) constitucional de férias e 13º (décimo terceiro) salário</t>
  </si>
  <si>
    <t>TOTAL DA PROVISÃO PARA A CONTA VINCULADA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</si>
</sst>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#,##0.00"/>
    <numFmt numFmtId="165" formatCode="mm/yy"/>
  </numFmts>
  <fonts count="6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entury Gothic"/>
      <family val="2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17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23" xfId="0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>
      <alignment horizontal="center" vertical="center" wrapText="1"/>
    </xf>
    <xf numFmtId="14" fontId="2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>
      <alignment horizontal="right" vertical="center" wrapText="1"/>
    </xf>
    <xf numFmtId="164" fontId="2" fillId="0" borderId="25" xfId="0" applyNumberFormat="1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>
      <alignment horizontal="right" vertical="center" wrapText="1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28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right" vertical="center" wrapText="1"/>
    </xf>
    <xf numFmtId="1" fontId="2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33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left" vertical="center"/>
    </xf>
    <xf numFmtId="0" fontId="1" fillId="0" borderId="40" xfId="0" applyFont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left" vertical="center"/>
    </xf>
    <xf numFmtId="0" fontId="2" fillId="0" borderId="43" xfId="0" applyFont="1" applyBorder="1" applyAlignment="1">
      <alignment horizontal="right" vertical="center" wrapText="1"/>
    </xf>
    <xf numFmtId="164" fontId="2" fillId="0" borderId="44" xfId="0" applyNumberFormat="1" applyFont="1" applyBorder="1" applyAlignment="1" applyProtection="1">
      <alignment vertical="center" wrapText="1"/>
      <protection locked="0"/>
    </xf>
    <xf numFmtId="49" fontId="2" fillId="0" borderId="45" xfId="0" applyNumberFormat="1" applyFont="1" applyBorder="1" applyAlignment="1">
      <alignment horizontal="left" vertical="center"/>
    </xf>
    <xf numFmtId="0" fontId="2" fillId="0" borderId="46" xfId="0" applyFont="1" applyBorder="1" applyAlignment="1">
      <alignment vertical="center" wrapText="1"/>
    </xf>
    <xf numFmtId="164" fontId="2" fillId="0" borderId="47" xfId="0" applyNumberFormat="1" applyFont="1" applyBorder="1" applyAlignment="1" applyProtection="1">
      <alignment vertical="center" wrapText="1"/>
      <protection locked="0"/>
    </xf>
    <xf numFmtId="0" fontId="2" fillId="0" borderId="48" xfId="0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left" vertical="center"/>
    </xf>
    <xf numFmtId="0" fontId="2" fillId="0" borderId="50" xfId="0" applyFont="1" applyBorder="1" applyAlignment="1">
      <alignment vertical="center" wrapText="1"/>
    </xf>
    <xf numFmtId="164" fontId="2" fillId="0" borderId="51" xfId="0" applyNumberFormat="1" applyFont="1" applyBorder="1" applyAlignment="1" applyProtection="1">
      <alignment vertical="center" wrapText="1"/>
      <protection locked="0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52" xfId="0" applyNumberFormat="1" applyFont="1" applyBorder="1" applyAlignment="1">
      <alignment horizontal="left" vertical="center"/>
    </xf>
    <xf numFmtId="49" fontId="1" fillId="0" borderId="53" xfId="0" applyNumberFormat="1" applyFont="1" applyBorder="1" applyAlignment="1">
      <alignment horizontal="left" vertical="center"/>
    </xf>
    <xf numFmtId="49" fontId="1" fillId="0" borderId="54" xfId="0" applyNumberFormat="1" applyFont="1" applyBorder="1" applyAlignment="1">
      <alignment vertical="center"/>
    </xf>
    <xf numFmtId="49" fontId="1" fillId="0" borderId="55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left" vertical="center" wrapText="1"/>
    </xf>
    <xf numFmtId="10" fontId="2" fillId="0" borderId="58" xfId="0" applyNumberFormat="1" applyFont="1" applyBorder="1" applyAlignment="1">
      <alignment vertical="center" wrapText="1"/>
    </xf>
    <xf numFmtId="164" fontId="2" fillId="0" borderId="59" xfId="0" applyNumberFormat="1" applyFont="1" applyBorder="1" applyAlignment="1">
      <alignment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left" vertical="center" wrapText="1"/>
    </xf>
    <xf numFmtId="10" fontId="2" fillId="0" borderId="62" xfId="0" applyNumberFormat="1" applyFont="1" applyBorder="1" applyAlignment="1">
      <alignment vertical="center" wrapText="1"/>
    </xf>
    <xf numFmtId="164" fontId="2" fillId="0" borderId="63" xfId="0" applyNumberFormat="1" applyFont="1" applyBorder="1" applyAlignment="1">
      <alignment vertical="center" wrapText="1"/>
    </xf>
    <xf numFmtId="10" fontId="1" fillId="0" borderId="31" xfId="0" applyNumberFormat="1" applyFont="1" applyBorder="1" applyAlignment="1">
      <alignment horizontal="right" vertical="center" wrapText="1"/>
    </xf>
    <xf numFmtId="49" fontId="2" fillId="0" borderId="64" xfId="0" applyNumberFormat="1" applyFont="1" applyBorder="1" applyAlignment="1">
      <alignment horizontal="left" vertical="center"/>
    </xf>
    <xf numFmtId="49" fontId="1" fillId="0" borderId="65" xfId="0" applyNumberFormat="1" applyFont="1" applyBorder="1" applyAlignment="1">
      <alignment horizontal="left" vertical="center"/>
    </xf>
    <xf numFmtId="0" fontId="2" fillId="0" borderId="65" xfId="0" applyFont="1" applyBorder="1" applyAlignment="1">
      <alignment vertical="center" wrapText="1"/>
    </xf>
    <xf numFmtId="49" fontId="1" fillId="0" borderId="40" xfId="0" applyNumberFormat="1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49" fontId="2" fillId="0" borderId="66" xfId="0" applyNumberFormat="1" applyFont="1" applyBorder="1" applyAlignment="1">
      <alignment horizontal="left" vertical="center"/>
    </xf>
    <xf numFmtId="10" fontId="2" fillId="0" borderId="43" xfId="0" applyNumberFormat="1" applyFont="1" applyBorder="1" applyAlignment="1">
      <alignment vertical="center" wrapText="1"/>
    </xf>
    <xf numFmtId="164" fontId="2" fillId="0" borderId="44" xfId="0" applyNumberFormat="1" applyFont="1" applyBorder="1" applyAlignment="1">
      <alignment vertical="center" wrapText="1"/>
    </xf>
    <xf numFmtId="0" fontId="2" fillId="0" borderId="67" xfId="0" applyFont="1" applyBorder="1" applyAlignment="1">
      <alignment horizontal="center" vertical="center"/>
    </xf>
    <xf numFmtId="49" fontId="2" fillId="0" borderId="68" xfId="0" applyNumberFormat="1" applyFont="1" applyBorder="1" applyAlignment="1">
      <alignment horizontal="left" vertical="center"/>
    </xf>
    <xf numFmtId="10" fontId="2" fillId="0" borderId="46" xfId="0" applyNumberFormat="1" applyFont="1" applyBorder="1" applyAlignment="1">
      <alignment vertical="center" wrapText="1"/>
    </xf>
    <xf numFmtId="164" fontId="2" fillId="0" borderId="47" xfId="0" applyNumberFormat="1" applyFont="1" applyBorder="1" applyAlignment="1">
      <alignment vertical="center" wrapText="1"/>
    </xf>
    <xf numFmtId="0" fontId="2" fillId="2" borderId="0" xfId="0" applyFont="1" applyFill="1"/>
    <xf numFmtId="10" fontId="2" fillId="0" borderId="46" xfId="0" applyNumberFormat="1" applyFont="1" applyBorder="1" applyAlignment="1" applyProtection="1">
      <alignment vertical="center" wrapText="1"/>
      <protection locked="0"/>
    </xf>
    <xf numFmtId="0" fontId="2" fillId="0" borderId="69" xfId="0" applyFont="1" applyBorder="1" applyAlignment="1">
      <alignment horizontal="center" vertical="center"/>
    </xf>
    <xf numFmtId="49" fontId="2" fillId="0" borderId="70" xfId="0" applyNumberFormat="1" applyFont="1" applyBorder="1" applyAlignment="1">
      <alignment horizontal="left" vertical="center"/>
    </xf>
    <xf numFmtId="10" fontId="2" fillId="0" borderId="50" xfId="0" applyNumberFormat="1" applyFont="1" applyBorder="1" applyAlignment="1">
      <alignment vertical="center" wrapText="1"/>
    </xf>
    <xf numFmtId="10" fontId="1" fillId="0" borderId="71" xfId="0" applyNumberFormat="1" applyFont="1" applyBorder="1" applyAlignment="1">
      <alignment vertical="center" wrapText="1"/>
    </xf>
    <xf numFmtId="164" fontId="1" fillId="0" borderId="72" xfId="0" applyNumberFormat="1" applyFont="1" applyBorder="1" applyAlignment="1">
      <alignment vertical="center" wrapText="1"/>
    </xf>
    <xf numFmtId="49" fontId="4" fillId="0" borderId="6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" fillId="0" borderId="55" xfId="0" applyNumberFormat="1" applyFont="1" applyBorder="1" applyAlignment="1">
      <alignment horizontal="left" vertical="center"/>
    </xf>
    <xf numFmtId="0" fontId="1" fillId="0" borderId="73" xfId="0" applyFont="1" applyBorder="1" applyAlignment="1">
      <alignment vertical="center" wrapText="1"/>
    </xf>
    <xf numFmtId="0" fontId="1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0" fontId="2" fillId="0" borderId="41" xfId="0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left" vertical="center" wrapText="1"/>
    </xf>
    <xf numFmtId="0" fontId="2" fillId="0" borderId="46" xfId="0" applyFont="1" applyBorder="1" applyAlignment="1">
      <alignment horizontal="right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left" vertical="center" wrapText="1"/>
    </xf>
    <xf numFmtId="0" fontId="2" fillId="0" borderId="50" xfId="0" applyFont="1" applyBorder="1" applyAlignment="1">
      <alignment horizontal="right" vertical="center" wrapText="1"/>
    </xf>
    <xf numFmtId="164" fontId="2" fillId="0" borderId="75" xfId="0" applyNumberFormat="1" applyFont="1" applyBorder="1" applyAlignment="1" applyProtection="1">
      <alignment vertical="center" wrapText="1"/>
      <protection locked="0"/>
    </xf>
    <xf numFmtId="49" fontId="2" fillId="0" borderId="76" xfId="0" applyNumberFormat="1" applyFont="1" applyBorder="1" applyAlignment="1">
      <alignment horizontal="left" vertical="center" wrapText="1"/>
    </xf>
    <xf numFmtId="0" fontId="2" fillId="0" borderId="77" xfId="0" applyFont="1" applyBorder="1" applyAlignment="1">
      <alignment horizontal="right" vertical="center" wrapText="1"/>
    </xf>
    <xf numFmtId="0" fontId="2" fillId="0" borderId="40" xfId="0" applyFont="1" applyBorder="1" applyAlignment="1">
      <alignment vertical="center" wrapText="1"/>
    </xf>
    <xf numFmtId="164" fontId="1" fillId="0" borderId="40" xfId="0" applyNumberFormat="1" applyFont="1" applyBorder="1" applyAlignment="1">
      <alignment vertical="center" wrapText="1"/>
    </xf>
    <xf numFmtId="0" fontId="2" fillId="0" borderId="33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33" xfId="0" applyFont="1" applyBorder="1" applyAlignment="1">
      <alignment horizontal="right" vertical="center" wrapText="1"/>
    </xf>
    <xf numFmtId="0" fontId="2" fillId="0" borderId="33" xfId="0" applyFont="1" applyBorder="1" applyAlignment="1">
      <alignment vertical="center" wrapText="1"/>
    </xf>
    <xf numFmtId="49" fontId="1" fillId="0" borderId="78" xfId="0" applyNumberFormat="1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2" fillId="0" borderId="68" xfId="0" applyNumberFormat="1" applyFont="1" applyBorder="1" applyAlignment="1">
      <alignment horizontal="left" vertical="center" wrapText="1"/>
    </xf>
    <xf numFmtId="0" fontId="2" fillId="0" borderId="69" xfId="0" applyFont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left" vertical="center" wrapText="1"/>
    </xf>
    <xf numFmtId="164" fontId="2" fillId="0" borderId="51" xfId="0" applyNumberFormat="1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left" vertical="center"/>
    </xf>
    <xf numFmtId="0" fontId="2" fillId="0" borderId="31" xfId="0" applyFont="1" applyBorder="1" applyAlignment="1">
      <alignment vertical="center" wrapText="1"/>
    </xf>
    <xf numFmtId="164" fontId="1" fillId="0" borderId="79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38" xfId="0" applyNumberFormat="1" applyFont="1" applyBorder="1" applyAlignment="1">
      <alignment horizontal="left" vertical="center"/>
    </xf>
    <xf numFmtId="49" fontId="1" fillId="0" borderId="65" xfId="0" applyNumberFormat="1" applyFont="1" applyBorder="1" applyAlignment="1">
      <alignment horizontal="left" vertical="center"/>
    </xf>
    <xf numFmtId="49" fontId="1" fillId="0" borderId="40" xfId="0" applyNumberFormat="1" applyFont="1" applyBorder="1" applyAlignment="1">
      <alignment horizontal="left" vertical="center"/>
    </xf>
    <xf numFmtId="10" fontId="2" fillId="0" borderId="43" xfId="0" applyNumberFormat="1" applyFont="1" applyBorder="1" applyAlignment="1" applyProtection="1">
      <alignment vertical="center" wrapText="1"/>
      <protection locked="0"/>
    </xf>
    <xf numFmtId="0" fontId="2" fillId="0" borderId="80" xfId="0" applyFont="1" applyBorder="1" applyAlignment="1">
      <alignment horizontal="center" vertical="center"/>
    </xf>
    <xf numFmtId="164" fontId="2" fillId="0" borderId="75" xfId="0" applyNumberFormat="1" applyFont="1" applyBorder="1" applyAlignment="1">
      <alignment vertical="center" wrapText="1"/>
    </xf>
    <xf numFmtId="0" fontId="2" fillId="0" borderId="35" xfId="0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left" vertical="center"/>
    </xf>
    <xf numFmtId="10" fontId="1" fillId="0" borderId="37" xfId="0" applyNumberFormat="1" applyFont="1" applyBorder="1" applyAlignment="1">
      <alignment vertical="center" wrapText="1"/>
    </xf>
    <xf numFmtId="164" fontId="1" fillId="0" borderId="37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40" xfId="0" applyNumberFormat="1" applyFont="1" applyBorder="1" applyAlignment="1">
      <alignment horizontal="center" vertical="center"/>
    </xf>
    <xf numFmtId="0" fontId="2" fillId="0" borderId="78" xfId="0" applyFont="1" applyBorder="1" applyAlignment="1">
      <alignment vertical="center" wrapText="1"/>
    </xf>
    <xf numFmtId="0" fontId="1" fillId="0" borderId="78" xfId="0" applyFont="1" applyBorder="1" applyAlignment="1">
      <alignment horizontal="center" vertical="center" wrapText="1"/>
    </xf>
    <xf numFmtId="10" fontId="2" fillId="0" borderId="81" xfId="0" applyNumberFormat="1" applyFont="1" applyBorder="1" applyAlignment="1" applyProtection="1">
      <alignment horizontal="right" vertical="center" wrapText="1"/>
      <protection locked="0"/>
    </xf>
    <xf numFmtId="164" fontId="2" fillId="0" borderId="82" xfId="0" applyNumberFormat="1" applyFont="1" applyBorder="1" applyAlignment="1">
      <alignment horizontal="right" vertical="center"/>
    </xf>
    <xf numFmtId="164" fontId="2" fillId="0" borderId="82" xfId="0" applyNumberFormat="1" applyFont="1" applyBorder="1" applyAlignment="1">
      <alignment vertical="center"/>
    </xf>
    <xf numFmtId="10" fontId="2" fillId="0" borderId="46" xfId="0" applyNumberFormat="1" applyFont="1" applyBorder="1" applyAlignment="1" applyProtection="1">
      <alignment horizontal="right" vertical="center" wrapText="1"/>
      <protection locked="0"/>
    </xf>
    <xf numFmtId="10" fontId="2" fillId="0" borderId="77" xfId="0" applyNumberFormat="1" applyFont="1" applyBorder="1" applyAlignment="1" applyProtection="1">
      <alignment horizontal="right" vertical="center" wrapText="1"/>
      <protection locked="0"/>
    </xf>
    <xf numFmtId="49" fontId="1" fillId="0" borderId="55" xfId="0" applyNumberFormat="1" applyFont="1" applyBorder="1" applyAlignment="1">
      <alignment horizontal="left" vertical="center" wrapText="1"/>
    </xf>
    <xf numFmtId="10" fontId="2" fillId="0" borderId="73" xfId="0" applyNumberFormat="1" applyFont="1" applyBorder="1" applyAlignment="1">
      <alignment horizontal="right" vertical="center" wrapText="1"/>
    </xf>
    <xf numFmtId="164" fontId="1" fillId="0" borderId="73" xfId="0" applyNumberFormat="1" applyFont="1" applyBorder="1" applyAlignment="1">
      <alignment vertical="center" wrapText="1"/>
    </xf>
    <xf numFmtId="49" fontId="2" fillId="0" borderId="83" xfId="0" applyNumberFormat="1" applyFont="1" applyBorder="1" applyAlignment="1">
      <alignment horizontal="left" vertical="center" wrapText="1"/>
    </xf>
    <xf numFmtId="10" fontId="2" fillId="0" borderId="84" xfId="0" applyNumberFormat="1" applyFont="1" applyBorder="1" applyAlignment="1">
      <alignment horizontal="right" vertical="center" wrapText="1"/>
    </xf>
    <xf numFmtId="164" fontId="2" fillId="0" borderId="85" xfId="0" applyNumberFormat="1" applyFont="1" applyBorder="1" applyAlignment="1">
      <alignment vertical="center" wrapText="1"/>
    </xf>
    <xf numFmtId="49" fontId="1" fillId="0" borderId="54" xfId="0" applyNumberFormat="1" applyFont="1" applyBorder="1" applyAlignment="1">
      <alignment horizontal="left" vertical="center" wrapText="1"/>
    </xf>
    <xf numFmtId="10" fontId="1" fillId="0" borderId="83" xfId="0" applyNumberFormat="1" applyFont="1" applyBorder="1" applyAlignment="1">
      <alignment horizontal="right" vertical="center" wrapText="1"/>
    </xf>
    <xf numFmtId="164" fontId="1" fillId="0" borderId="85" xfId="0" applyNumberFormat="1" applyFont="1" applyBorder="1" applyAlignment="1">
      <alignment vertical="center" wrapText="1"/>
    </xf>
    <xf numFmtId="49" fontId="2" fillId="0" borderId="86" xfId="0" applyNumberFormat="1" applyFont="1" applyBorder="1" applyAlignment="1">
      <alignment horizontal="left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49" fontId="2" fillId="0" borderId="89" xfId="0" applyNumberFormat="1" applyFont="1" applyBorder="1" applyAlignment="1">
      <alignment horizontal="left" vertical="center"/>
    </xf>
    <xf numFmtId="10" fontId="2" fillId="0" borderId="81" xfId="0" applyNumberFormat="1" applyFont="1" applyBorder="1" applyAlignment="1">
      <alignment vertical="center" wrapText="1"/>
    </xf>
    <xf numFmtId="164" fontId="1" fillId="0" borderId="47" xfId="0" applyNumberFormat="1" applyFont="1" applyBorder="1" applyAlignment="1">
      <alignment vertical="center" wrapText="1"/>
    </xf>
    <xf numFmtId="49" fontId="1" fillId="0" borderId="45" xfId="0" applyNumberFormat="1" applyFont="1" applyBorder="1" applyAlignment="1">
      <alignment horizontal="left" vertical="center"/>
    </xf>
    <xf numFmtId="10" fontId="1" fillId="0" borderId="46" xfId="0" applyNumberFormat="1" applyFont="1" applyBorder="1" applyAlignment="1">
      <alignment vertical="center" wrapText="1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164" fontId="2" fillId="0" borderId="45" xfId="0" applyNumberFormat="1" applyFont="1" applyBorder="1" applyAlignment="1">
      <alignment horizontal="right" vertical="center"/>
    </xf>
    <xf numFmtId="164" fontId="2" fillId="0" borderId="49" xfId="0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left" vertical="center"/>
    </xf>
    <xf numFmtId="164" fontId="5" fillId="0" borderId="31" xfId="0" applyNumberFormat="1" applyFont="1" applyBorder="1" applyAlignment="1">
      <alignment horizontal="right" vertical="center"/>
    </xf>
    <xf numFmtId="0" fontId="2" fillId="0" borderId="60" xfId="0" applyFont="1" applyBorder="1" applyAlignment="1">
      <alignment horizontal="center" vertical="center"/>
    </xf>
    <xf numFmtId="49" fontId="2" fillId="0" borderId="61" xfId="0" applyNumberFormat="1" applyFont="1" applyBorder="1" applyAlignment="1">
      <alignment horizontal="left" vertical="center"/>
    </xf>
    <xf numFmtId="49" fontId="2" fillId="0" borderId="92" xfId="0" applyNumberFormat="1" applyFont="1" applyBorder="1" applyAlignment="1">
      <alignment horizontal="left" vertical="center"/>
    </xf>
    <xf numFmtId="164" fontId="2" fillId="0" borderId="92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1" fillId="0" borderId="54" xfId="0" applyNumberFormat="1" applyFont="1" applyBorder="1" applyAlignment="1">
      <alignment horizontal="left" vertical="center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1" fillId="0" borderId="93" xfId="0" applyFont="1" applyBorder="1" applyAlignment="1">
      <alignment vertical="center" wrapText="1"/>
    </xf>
    <xf numFmtId="0" fontId="1" fillId="0" borderId="93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49" fontId="2" fillId="0" borderId="95" xfId="0" applyNumberFormat="1" applyFont="1" applyBorder="1" applyAlignment="1">
      <alignment horizontal="left" vertical="center"/>
    </xf>
    <xf numFmtId="10" fontId="2" fillId="0" borderId="95" xfId="0" applyNumberFormat="1" applyFont="1" applyBorder="1" applyAlignment="1">
      <alignment vertical="center" wrapText="1"/>
    </xf>
    <xf numFmtId="164" fontId="2" fillId="0" borderId="96" xfId="0" applyNumberFormat="1" applyFont="1" applyBorder="1" applyAlignment="1">
      <alignment vertical="center" wrapText="1"/>
    </xf>
    <xf numFmtId="0" fontId="2" fillId="0" borderId="97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10" fontId="2" fillId="0" borderId="3" xfId="0" applyNumberFormat="1" applyFont="1" applyBorder="1" applyAlignment="1">
      <alignment vertical="center" wrapText="1"/>
    </xf>
    <xf numFmtId="164" fontId="2" fillId="0" borderId="98" xfId="0" applyNumberFormat="1" applyFont="1" applyBorder="1" applyAlignment="1">
      <alignment vertical="center" wrapText="1"/>
    </xf>
    <xf numFmtId="0" fontId="2" fillId="0" borderId="99" xfId="0" applyFont="1" applyBorder="1" applyAlignment="1">
      <alignment horizontal="center" vertical="center"/>
    </xf>
    <xf numFmtId="49" fontId="2" fillId="0" borderId="100" xfId="0" applyNumberFormat="1" applyFont="1" applyBorder="1" applyAlignment="1">
      <alignment horizontal="left" vertical="center"/>
    </xf>
    <xf numFmtId="10" fontId="2" fillId="0" borderId="100" xfId="0" applyNumberFormat="1" applyFont="1" applyBorder="1" applyAlignment="1">
      <alignment vertical="center" wrapText="1"/>
    </xf>
    <xf numFmtId="0" fontId="2" fillId="0" borderId="101" xfId="0" applyFont="1" applyBorder="1" applyAlignment="1">
      <alignment horizontal="center" vertical="center"/>
    </xf>
    <xf numFmtId="49" fontId="2" fillId="0" borderId="102" xfId="0" applyNumberFormat="1" applyFont="1" applyBorder="1" applyAlignment="1">
      <alignment horizontal="left" vertical="center"/>
    </xf>
    <xf numFmtId="10" fontId="2" fillId="0" borderId="102" xfId="0" applyNumberFormat="1" applyFont="1" applyBorder="1" applyAlignment="1">
      <alignment vertical="center" wrapText="1"/>
    </xf>
    <xf numFmtId="10" fontId="1" fillId="0" borderId="38" xfId="0" applyNumberFormat="1" applyFont="1" applyBorder="1" applyAlignment="1">
      <alignment vertical="center"/>
    </xf>
    <xf numFmtId="164" fontId="5" fillId="0" borderId="34" xfId="0" applyNumberFormat="1" applyFont="1" applyBorder="1" applyAlignment="1">
      <alignment vertical="center" wrapText="1"/>
    </xf>
    <xf numFmtId="0" fontId="2" fillId="0" borderId="6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C237D-70C4-417E-8AC4-1D148BCDC890}">
  <dimension ref="A1:D162"/>
  <sheetViews>
    <sheetView tabSelected="1" workbookViewId="0">
      <selection activeCell="D60" sqref="D60"/>
    </sheetView>
  </sheetViews>
  <sheetFormatPr defaultColWidth="8.7109375" defaultRowHeight="12.75" x14ac:dyDescent="0.2"/>
  <cols>
    <col min="1" max="1" width="9.140625" style="3" customWidth="1"/>
    <col min="2" max="2" width="89" style="83" customWidth="1"/>
    <col min="3" max="3" width="17.5703125" style="83" bestFit="1" customWidth="1"/>
    <col min="4" max="4" width="25.140625" style="83" bestFit="1" customWidth="1"/>
    <col min="5" max="16384" width="8.7109375" style="2"/>
  </cols>
  <sheetData>
    <row r="1" spans="1:4" x14ac:dyDescent="0.2">
      <c r="A1" s="1" t="s">
        <v>0</v>
      </c>
      <c r="B1" s="1"/>
      <c r="C1" s="1"/>
      <c r="D1" s="1"/>
    </row>
    <row r="2" spans="1:4" x14ac:dyDescent="0.2">
      <c r="A2" s="1" t="s">
        <v>1</v>
      </c>
      <c r="B2" s="1"/>
      <c r="C2" s="1"/>
      <c r="D2" s="1"/>
    </row>
    <row r="3" spans="1:4" x14ac:dyDescent="0.2">
      <c r="A3" s="1" t="s">
        <v>2</v>
      </c>
      <c r="B3" s="1"/>
      <c r="C3" s="1"/>
      <c r="D3" s="1"/>
    </row>
    <row r="4" spans="1:4" ht="13.5" thickBot="1" x14ac:dyDescent="0.25">
      <c r="B4" s="4" t="s">
        <v>3</v>
      </c>
      <c r="C4" s="5" t="s">
        <v>3</v>
      </c>
      <c r="D4" s="5" t="s">
        <v>3</v>
      </c>
    </row>
    <row r="5" spans="1:4" ht="14.25" thickTop="1" x14ac:dyDescent="0.2">
      <c r="A5" s="6" t="s">
        <v>4</v>
      </c>
      <c r="B5" s="7"/>
      <c r="C5" s="7"/>
      <c r="D5" s="8" t="s">
        <v>5</v>
      </c>
    </row>
    <row r="6" spans="1:4" x14ac:dyDescent="0.2">
      <c r="A6" s="9" t="s">
        <v>6</v>
      </c>
      <c r="B6" s="10"/>
      <c r="C6" s="11"/>
      <c r="D6" s="12">
        <v>44075</v>
      </c>
    </row>
    <row r="7" spans="1:4" ht="13.5" thickBot="1" x14ac:dyDescent="0.25">
      <c r="A7" s="13" t="s">
        <v>7</v>
      </c>
      <c r="B7" s="14"/>
      <c r="C7" s="15"/>
      <c r="D7" s="16" t="s">
        <v>8</v>
      </c>
    </row>
    <row r="8" spans="1:4" ht="14.25" thickTop="1" thickBot="1" x14ac:dyDescent="0.25">
      <c r="B8" s="17"/>
      <c r="C8" s="18"/>
      <c r="D8" s="19"/>
    </row>
    <row r="9" spans="1:4" ht="14.25" thickTop="1" thickBot="1" x14ac:dyDescent="0.25">
      <c r="A9" s="20" t="s">
        <v>9</v>
      </c>
      <c r="B9" s="21"/>
      <c r="C9" s="21"/>
      <c r="D9" s="22"/>
    </row>
    <row r="10" spans="1:4" ht="13.5" thickTop="1" x14ac:dyDescent="0.2">
      <c r="A10" s="23" t="s">
        <v>10</v>
      </c>
      <c r="B10" s="24"/>
      <c r="C10" s="25"/>
      <c r="D10" s="26" t="s">
        <v>11</v>
      </c>
    </row>
    <row r="11" spans="1:4" x14ac:dyDescent="0.2">
      <c r="A11" s="9" t="s">
        <v>12</v>
      </c>
      <c r="B11" s="10"/>
      <c r="C11" s="11"/>
      <c r="D11" s="27" t="s">
        <v>13</v>
      </c>
    </row>
    <row r="12" spans="1:4" x14ac:dyDescent="0.2">
      <c r="A12" s="9" t="s">
        <v>14</v>
      </c>
      <c r="B12" s="10"/>
      <c r="C12" s="11"/>
      <c r="D12" s="26">
        <v>2020</v>
      </c>
    </row>
    <row r="13" spans="1:4" ht="13.5" thickBot="1" x14ac:dyDescent="0.25">
      <c r="A13" s="13" t="s">
        <v>15</v>
      </c>
      <c r="B13" s="14"/>
      <c r="C13" s="15"/>
      <c r="D13" s="28">
        <v>12</v>
      </c>
    </row>
    <row r="14" spans="1:4" ht="14.25" thickTop="1" thickBot="1" x14ac:dyDescent="0.25">
      <c r="B14" s="17"/>
      <c r="C14" s="18"/>
      <c r="D14" s="18"/>
    </row>
    <row r="15" spans="1:4" ht="14.25" thickTop="1" thickBot="1" x14ac:dyDescent="0.25">
      <c r="A15" s="29" t="s">
        <v>16</v>
      </c>
      <c r="B15" s="30"/>
      <c r="C15" s="30"/>
      <c r="D15" s="31"/>
    </row>
    <row r="16" spans="1:4" ht="15" customHeight="1" thickTop="1" thickBot="1" x14ac:dyDescent="0.25">
      <c r="A16" s="32" t="s">
        <v>17</v>
      </c>
      <c r="B16" s="32"/>
      <c r="C16" s="33" t="s">
        <v>18</v>
      </c>
      <c r="D16" s="34" t="s">
        <v>19</v>
      </c>
    </row>
    <row r="17" spans="1:4" ht="25.5" customHeight="1" thickTop="1" thickBot="1" x14ac:dyDescent="0.25">
      <c r="A17" s="35" t="s">
        <v>20</v>
      </c>
      <c r="B17" s="35"/>
      <c r="C17" s="36" t="s">
        <v>21</v>
      </c>
      <c r="D17" s="37">
        <v>1</v>
      </c>
    </row>
    <row r="18" spans="1:4" ht="14.25" thickTop="1" thickBot="1" x14ac:dyDescent="0.25">
      <c r="B18" s="38"/>
      <c r="C18" s="39"/>
      <c r="D18" s="39"/>
    </row>
    <row r="19" spans="1:4" ht="14.25" thickTop="1" thickBot="1" x14ac:dyDescent="0.25">
      <c r="A19" s="20" t="s">
        <v>22</v>
      </c>
      <c r="B19" s="21"/>
      <c r="C19" s="21"/>
      <c r="D19" s="22"/>
    </row>
    <row r="20" spans="1:4" ht="13.5" thickTop="1" x14ac:dyDescent="0.2">
      <c r="A20" s="6" t="s">
        <v>23</v>
      </c>
      <c r="B20" s="7"/>
      <c r="C20" s="40"/>
      <c r="D20" s="41" t="str">
        <f>A17</f>
        <v>ENCARREGADO</v>
      </c>
    </row>
    <row r="21" spans="1:4" ht="13.5" x14ac:dyDescent="0.2">
      <c r="A21" s="9" t="s">
        <v>24</v>
      </c>
      <c r="B21" s="10"/>
      <c r="C21" s="11"/>
      <c r="D21" s="42" t="s">
        <v>25</v>
      </c>
    </row>
    <row r="22" spans="1:4" x14ac:dyDescent="0.2">
      <c r="A22" s="9" t="s">
        <v>26</v>
      </c>
      <c r="B22" s="10"/>
      <c r="C22" s="11"/>
      <c r="D22" s="43">
        <v>3159.95</v>
      </c>
    </row>
    <row r="23" spans="1:4" x14ac:dyDescent="0.2">
      <c r="A23" s="9" t="s">
        <v>27</v>
      </c>
      <c r="B23" s="10"/>
      <c r="C23" s="11"/>
      <c r="D23" s="44" t="str">
        <f>A17</f>
        <v>ENCARREGADO</v>
      </c>
    </row>
    <row r="24" spans="1:4" ht="13.5" thickBot="1" x14ac:dyDescent="0.25">
      <c r="A24" s="13" t="s">
        <v>28</v>
      </c>
      <c r="B24" s="14"/>
      <c r="C24" s="15"/>
      <c r="D24" s="45">
        <v>43831</v>
      </c>
    </row>
    <row r="25" spans="1:4" ht="14.25" thickTop="1" thickBot="1" x14ac:dyDescent="0.25">
      <c r="B25" s="17"/>
      <c r="C25" s="18"/>
      <c r="D25" s="18"/>
    </row>
    <row r="26" spans="1:4" ht="14.25" thickTop="1" thickBot="1" x14ac:dyDescent="0.25">
      <c r="A26" s="20" t="s">
        <v>29</v>
      </c>
      <c r="B26" s="21"/>
      <c r="C26" s="21"/>
      <c r="D26" s="22"/>
    </row>
    <row r="27" spans="1:4" ht="13.5" thickTop="1" x14ac:dyDescent="0.2">
      <c r="A27" s="6" t="s">
        <v>30</v>
      </c>
      <c r="B27" s="7"/>
      <c r="C27" s="46"/>
      <c r="D27" s="47">
        <v>5.5</v>
      </c>
    </row>
    <row r="28" spans="1:4" x14ac:dyDescent="0.2">
      <c r="A28" s="9" t="s">
        <v>31</v>
      </c>
      <c r="B28" s="10"/>
      <c r="C28" s="48"/>
      <c r="D28" s="49">
        <v>33.619999999999997</v>
      </c>
    </row>
    <row r="29" spans="1:4" x14ac:dyDescent="0.2">
      <c r="A29" s="9" t="s">
        <v>32</v>
      </c>
      <c r="B29" s="10"/>
      <c r="C29" s="48"/>
      <c r="D29" s="49">
        <v>153.77000000000001</v>
      </c>
    </row>
    <row r="30" spans="1:4" x14ac:dyDescent="0.2">
      <c r="A30" s="9" t="s">
        <v>33</v>
      </c>
      <c r="B30" s="10"/>
      <c r="C30" s="48"/>
      <c r="D30" s="50">
        <v>0</v>
      </c>
    </row>
    <row r="31" spans="1:4" x14ac:dyDescent="0.2">
      <c r="A31" s="9" t="s">
        <v>34</v>
      </c>
      <c r="B31" s="10"/>
      <c r="C31" s="48"/>
      <c r="D31" s="49">
        <v>10.63</v>
      </c>
    </row>
    <row r="32" spans="1:4" x14ac:dyDescent="0.2">
      <c r="A32" s="9" t="s">
        <v>35</v>
      </c>
      <c r="B32" s="10"/>
      <c r="C32" s="48"/>
      <c r="D32" s="50">
        <v>2</v>
      </c>
    </row>
    <row r="33" spans="1:4" x14ac:dyDescent="0.2">
      <c r="A33" s="9" t="s">
        <v>36</v>
      </c>
      <c r="B33" s="10"/>
      <c r="C33" s="48"/>
      <c r="D33" s="50">
        <v>0</v>
      </c>
    </row>
    <row r="34" spans="1:4" ht="13.5" thickBot="1" x14ac:dyDescent="0.25">
      <c r="A34" s="13" t="s">
        <v>37</v>
      </c>
      <c r="B34" s="14"/>
      <c r="C34" s="51"/>
      <c r="D34" s="52">
        <v>22</v>
      </c>
    </row>
    <row r="35" spans="1:4" ht="14.25" thickTop="1" thickBot="1" x14ac:dyDescent="0.25">
      <c r="A35" s="18"/>
      <c r="B35" s="17"/>
      <c r="C35" s="18"/>
      <c r="D35" s="53"/>
    </row>
    <row r="36" spans="1:4" ht="13.5" thickBot="1" x14ac:dyDescent="0.25">
      <c r="A36" s="54" t="s">
        <v>38</v>
      </c>
      <c r="B36" s="55" t="s">
        <v>39</v>
      </c>
      <c r="C36" s="56"/>
      <c r="D36" s="57"/>
    </row>
    <row r="37" spans="1:4" ht="13.5" thickBot="1" x14ac:dyDescent="0.25">
      <c r="B37" s="17"/>
      <c r="C37" s="18"/>
      <c r="D37" s="18"/>
    </row>
    <row r="38" spans="1:4" ht="39" thickBot="1" x14ac:dyDescent="0.25">
      <c r="A38" s="58"/>
      <c r="B38" s="59" t="s">
        <v>40</v>
      </c>
      <c r="C38" s="60" t="s">
        <v>41</v>
      </c>
      <c r="D38" s="60" t="str">
        <f>A17</f>
        <v>ENCARREGADO</v>
      </c>
    </row>
    <row r="39" spans="1:4" ht="13.5" thickBot="1" x14ac:dyDescent="0.25">
      <c r="A39" s="55" t="s">
        <v>42</v>
      </c>
      <c r="B39" s="56"/>
      <c r="C39" s="61" t="s">
        <v>3</v>
      </c>
      <c r="D39" s="62"/>
    </row>
    <row r="40" spans="1:4" ht="13.5" thickBot="1" x14ac:dyDescent="0.25">
      <c r="A40" s="63">
        <v>1</v>
      </c>
      <c r="B40" s="64" t="s">
        <v>43</v>
      </c>
      <c r="C40" s="65" t="s">
        <v>3</v>
      </c>
      <c r="D40" s="66" t="s">
        <v>44</v>
      </c>
    </row>
    <row r="41" spans="1:4" x14ac:dyDescent="0.2">
      <c r="A41" s="67" t="s">
        <v>45</v>
      </c>
      <c r="B41" s="68" t="s">
        <v>46</v>
      </c>
      <c r="C41" s="69" t="s">
        <v>3</v>
      </c>
      <c r="D41" s="70">
        <f>D22</f>
        <v>3159.95</v>
      </c>
    </row>
    <row r="42" spans="1:4" x14ac:dyDescent="0.2">
      <c r="A42" s="67" t="s">
        <v>47</v>
      </c>
      <c r="B42" s="71" t="s">
        <v>48</v>
      </c>
      <c r="C42" s="72" t="s">
        <v>3</v>
      </c>
      <c r="D42" s="73">
        <v>0</v>
      </c>
    </row>
    <row r="43" spans="1:4" x14ac:dyDescent="0.2">
      <c r="A43" s="67" t="s">
        <v>49</v>
      </c>
      <c r="B43" s="71" t="s">
        <v>50</v>
      </c>
      <c r="C43" s="72" t="s">
        <v>3</v>
      </c>
      <c r="D43" s="73">
        <v>0</v>
      </c>
    </row>
    <row r="44" spans="1:4" x14ac:dyDescent="0.2">
      <c r="A44" s="67" t="s">
        <v>51</v>
      </c>
      <c r="B44" s="71" t="s">
        <v>52</v>
      </c>
      <c r="C44" s="72" t="s">
        <v>3</v>
      </c>
      <c r="D44" s="73">
        <v>0</v>
      </c>
    </row>
    <row r="45" spans="1:4" x14ac:dyDescent="0.2">
      <c r="A45" s="67" t="s">
        <v>53</v>
      </c>
      <c r="B45" s="71" t="s">
        <v>54</v>
      </c>
      <c r="C45" s="72" t="s">
        <v>3</v>
      </c>
      <c r="D45" s="73">
        <v>0</v>
      </c>
    </row>
    <row r="46" spans="1:4" x14ac:dyDescent="0.2">
      <c r="A46" s="74" t="s">
        <v>55</v>
      </c>
      <c r="B46" s="75" t="s">
        <v>56</v>
      </c>
      <c r="C46" s="76"/>
      <c r="D46" s="73">
        <v>0</v>
      </c>
    </row>
    <row r="47" spans="1:4" ht="13.5" thickBot="1" x14ac:dyDescent="0.25">
      <c r="A47" s="74" t="s">
        <v>57</v>
      </c>
      <c r="B47" s="75" t="s">
        <v>58</v>
      </c>
      <c r="C47" s="76" t="s">
        <v>3</v>
      </c>
      <c r="D47" s="77">
        <v>0</v>
      </c>
    </row>
    <row r="48" spans="1:4" ht="13.5" thickBot="1" x14ac:dyDescent="0.25">
      <c r="A48" s="78" t="s">
        <v>59</v>
      </c>
      <c r="B48" s="79"/>
      <c r="C48" s="80"/>
      <c r="D48" s="81">
        <f>SUM(D41:D47)</f>
        <v>3159.95</v>
      </c>
    </row>
    <row r="49" spans="1:4" ht="13.5" thickBot="1" x14ac:dyDescent="0.25">
      <c r="B49" s="82" t="s">
        <v>3</v>
      </c>
      <c r="C49" s="83" t="s">
        <v>3</v>
      </c>
      <c r="D49" s="84" t="s">
        <v>3</v>
      </c>
    </row>
    <row r="50" spans="1:4" ht="13.5" thickBot="1" x14ac:dyDescent="0.25">
      <c r="A50" s="85" t="s">
        <v>60</v>
      </c>
      <c r="B50" s="86"/>
      <c r="C50" s="87"/>
      <c r="D50" s="88"/>
    </row>
    <row r="51" spans="1:4" ht="13.5" thickBot="1" x14ac:dyDescent="0.25">
      <c r="A51" s="89" t="s">
        <v>61</v>
      </c>
      <c r="B51" s="86" t="s">
        <v>62</v>
      </c>
      <c r="C51" s="86"/>
      <c r="D51" s="90"/>
    </row>
    <row r="52" spans="1:4" x14ac:dyDescent="0.2">
      <c r="A52" s="91" t="s">
        <v>45</v>
      </c>
      <c r="B52" s="92" t="s">
        <v>63</v>
      </c>
      <c r="C52" s="93"/>
      <c r="D52" s="94">
        <f>C52*D48</f>
        <v>0</v>
      </c>
    </row>
    <row r="53" spans="1:4" ht="13.5" thickBot="1" x14ac:dyDescent="0.25">
      <c r="A53" s="95" t="s">
        <v>47</v>
      </c>
      <c r="B53" s="96" t="s">
        <v>64</v>
      </c>
      <c r="C53" s="97"/>
      <c r="D53" s="98">
        <f>C53*D48</f>
        <v>0</v>
      </c>
    </row>
    <row r="54" spans="1:4" ht="13.5" thickBot="1" x14ac:dyDescent="0.25">
      <c r="A54" s="78" t="s">
        <v>65</v>
      </c>
      <c r="B54" s="80"/>
      <c r="C54" s="99">
        <f>SUM(C52:C53)</f>
        <v>0</v>
      </c>
      <c r="D54" s="81">
        <f>SUM(D52:D53)</f>
        <v>0</v>
      </c>
    </row>
    <row r="55" spans="1:4" x14ac:dyDescent="0.2">
      <c r="A55" s="100" t="s">
        <v>66</v>
      </c>
      <c r="B55" s="100"/>
      <c r="C55" s="100"/>
      <c r="D55" s="100"/>
    </row>
    <row r="56" spans="1:4" ht="13.5" thickBot="1" x14ac:dyDescent="0.25">
      <c r="B56" s="101"/>
      <c r="C56" s="102"/>
      <c r="D56" s="102"/>
    </row>
    <row r="57" spans="1:4" ht="13.5" thickBot="1" x14ac:dyDescent="0.25">
      <c r="A57" s="54" t="s">
        <v>67</v>
      </c>
      <c r="B57" s="103" t="s">
        <v>68</v>
      </c>
      <c r="C57" s="65"/>
      <c r="D57" s="66" t="s">
        <v>44</v>
      </c>
    </row>
    <row r="58" spans="1:4" x14ac:dyDescent="0.2">
      <c r="A58" s="104" t="s">
        <v>45</v>
      </c>
      <c r="B58" s="105" t="s">
        <v>69</v>
      </c>
      <c r="C58" s="106"/>
      <c r="D58" s="107">
        <f>$D$48*C58</f>
        <v>0</v>
      </c>
    </row>
    <row r="59" spans="1:4" x14ac:dyDescent="0.2">
      <c r="A59" s="108" t="s">
        <v>47</v>
      </c>
      <c r="B59" s="109" t="s">
        <v>70</v>
      </c>
      <c r="C59" s="110">
        <v>1.4999999999999999E-2</v>
      </c>
      <c r="D59" s="111">
        <f>($D$48*C59)</f>
        <v>47.399249999999995</v>
      </c>
    </row>
    <row r="60" spans="1:4" x14ac:dyDescent="0.2">
      <c r="A60" s="108" t="s">
        <v>49</v>
      </c>
      <c r="B60" s="109" t="s">
        <v>71</v>
      </c>
      <c r="C60" s="110">
        <v>0.01</v>
      </c>
      <c r="D60" s="111">
        <f t="shared" ref="D60:D62" si="0">($D$48*C60)</f>
        <v>31.599499999999999</v>
      </c>
    </row>
    <row r="61" spans="1:4" s="112" customFormat="1" x14ac:dyDescent="0.2">
      <c r="A61" s="108" t="s">
        <v>51</v>
      </c>
      <c r="B61" s="109" t="s">
        <v>72</v>
      </c>
      <c r="C61" s="110">
        <v>2E-3</v>
      </c>
      <c r="D61" s="111">
        <f t="shared" si="0"/>
        <v>6.3198999999999996</v>
      </c>
    </row>
    <row r="62" spans="1:4" x14ac:dyDescent="0.2">
      <c r="A62" s="108" t="s">
        <v>53</v>
      </c>
      <c r="B62" s="109" t="s">
        <v>73</v>
      </c>
      <c r="C62" s="110">
        <v>2.5000000000000001E-2</v>
      </c>
      <c r="D62" s="111">
        <f t="shared" si="0"/>
        <v>78.998750000000001</v>
      </c>
    </row>
    <row r="63" spans="1:4" x14ac:dyDescent="0.2">
      <c r="A63" s="108" t="s">
        <v>55</v>
      </c>
      <c r="B63" s="109" t="s">
        <v>74</v>
      </c>
      <c r="C63" s="110">
        <v>0.08</v>
      </c>
      <c r="D63" s="111">
        <f>$D$48*C63</f>
        <v>252.79599999999999</v>
      </c>
    </row>
    <row r="64" spans="1:4" x14ac:dyDescent="0.2">
      <c r="A64" s="108" t="s">
        <v>57</v>
      </c>
      <c r="B64" s="109" t="s">
        <v>75</v>
      </c>
      <c r="C64" s="113">
        <v>1.4999999999999999E-2</v>
      </c>
      <c r="D64" s="111">
        <f>($D$48*C64)</f>
        <v>47.399249999999995</v>
      </c>
    </row>
    <row r="65" spans="1:4" ht="13.5" thickBot="1" x14ac:dyDescent="0.25">
      <c r="A65" s="114" t="s">
        <v>76</v>
      </c>
      <c r="B65" s="115" t="s">
        <v>77</v>
      </c>
      <c r="C65" s="116">
        <v>6.0000000000000001E-3</v>
      </c>
      <c r="D65" s="111">
        <f>($D$48*C65)</f>
        <v>18.959699999999998</v>
      </c>
    </row>
    <row r="66" spans="1:4" ht="13.5" thickBot="1" x14ac:dyDescent="0.25">
      <c r="A66" s="78" t="s">
        <v>65</v>
      </c>
      <c r="B66" s="80"/>
      <c r="C66" s="117">
        <f>SUM(C58:C65)</f>
        <v>0.15300000000000002</v>
      </c>
      <c r="D66" s="118">
        <f>SUM(D58:D65)</f>
        <v>483.47235000000001</v>
      </c>
    </row>
    <row r="67" spans="1:4" x14ac:dyDescent="0.2">
      <c r="A67" s="119" t="s">
        <v>78</v>
      </c>
      <c r="B67" s="119"/>
      <c r="C67" s="119"/>
      <c r="D67" s="119"/>
    </row>
    <row r="68" spans="1:4" x14ac:dyDescent="0.2">
      <c r="A68" s="120" t="s">
        <v>79</v>
      </c>
      <c r="B68" s="120"/>
      <c r="C68" s="120"/>
      <c r="D68" s="120"/>
    </row>
    <row r="69" spans="1:4" ht="13.5" thickBot="1" x14ac:dyDescent="0.25">
      <c r="B69" s="82"/>
      <c r="D69" s="84"/>
    </row>
    <row r="70" spans="1:4" ht="13.5" thickBot="1" x14ac:dyDescent="0.25">
      <c r="A70" s="54" t="s">
        <v>80</v>
      </c>
      <c r="B70" s="121" t="s">
        <v>81</v>
      </c>
      <c r="C70" s="122" t="s">
        <v>3</v>
      </c>
      <c r="D70" s="123" t="s">
        <v>44</v>
      </c>
    </row>
    <row r="71" spans="1:4" x14ac:dyDescent="0.2">
      <c r="A71" s="124" t="s">
        <v>45</v>
      </c>
      <c r="B71" s="125" t="s">
        <v>82</v>
      </c>
      <c r="C71" s="69" t="s">
        <v>3</v>
      </c>
      <c r="D71" s="70">
        <f>IF(((D27*2*D34)-D48*0.06)&lt;0,0,(D27*2*D34)-D48*0.06)</f>
        <v>52.40300000000002</v>
      </c>
    </row>
    <row r="72" spans="1:4" x14ac:dyDescent="0.2">
      <c r="A72" s="126" t="s">
        <v>47</v>
      </c>
      <c r="B72" s="127" t="s">
        <v>83</v>
      </c>
      <c r="C72" s="128" t="s">
        <v>3</v>
      </c>
      <c r="D72" s="73">
        <f>(D28*D34)-(D28*D34*0.99%)</f>
        <v>732.31756399999995</v>
      </c>
    </row>
    <row r="73" spans="1:4" x14ac:dyDescent="0.2">
      <c r="A73" s="126" t="s">
        <v>49</v>
      </c>
      <c r="B73" s="127" t="s">
        <v>84</v>
      </c>
      <c r="C73" s="128" t="s">
        <v>3</v>
      </c>
      <c r="D73" s="73">
        <f>D29</f>
        <v>153.77000000000001</v>
      </c>
    </row>
    <row r="74" spans="1:4" x14ac:dyDescent="0.2">
      <c r="A74" s="126" t="s">
        <v>51</v>
      </c>
      <c r="B74" s="127" t="s">
        <v>85</v>
      </c>
      <c r="C74" s="128" t="s">
        <v>3</v>
      </c>
      <c r="D74" s="73">
        <f>D30</f>
        <v>0</v>
      </c>
    </row>
    <row r="75" spans="1:4" x14ac:dyDescent="0.2">
      <c r="A75" s="126" t="s">
        <v>53</v>
      </c>
      <c r="B75" s="127" t="s">
        <v>86</v>
      </c>
      <c r="C75" s="128" t="s">
        <v>3</v>
      </c>
      <c r="D75" s="73">
        <f>D31</f>
        <v>10.63</v>
      </c>
    </row>
    <row r="76" spans="1:4" x14ac:dyDescent="0.2">
      <c r="A76" s="126" t="s">
        <v>55</v>
      </c>
      <c r="B76" s="127" t="s">
        <v>87</v>
      </c>
      <c r="C76" s="128" t="s">
        <v>3</v>
      </c>
      <c r="D76" s="73">
        <f>D32</f>
        <v>2</v>
      </c>
    </row>
    <row r="77" spans="1:4" ht="13.5" thickBot="1" x14ac:dyDescent="0.25">
      <c r="A77" s="129" t="s">
        <v>57</v>
      </c>
      <c r="B77" s="130" t="s">
        <v>88</v>
      </c>
      <c r="C77" s="131"/>
      <c r="D77" s="132">
        <v>0</v>
      </c>
    </row>
    <row r="78" spans="1:4" ht="13.5" thickBot="1" x14ac:dyDescent="0.25">
      <c r="A78" s="129" t="s">
        <v>76</v>
      </c>
      <c r="B78" s="133" t="s">
        <v>58</v>
      </c>
      <c r="C78" s="134" t="s">
        <v>3</v>
      </c>
      <c r="D78" s="132">
        <f>D33</f>
        <v>0</v>
      </c>
    </row>
    <row r="79" spans="1:4" ht="13.5" thickBot="1" x14ac:dyDescent="0.25">
      <c r="A79" s="78" t="s">
        <v>65</v>
      </c>
      <c r="B79" s="80"/>
      <c r="C79" s="135" t="s">
        <v>3</v>
      </c>
      <c r="D79" s="136">
        <f>SUM(D71:D78)</f>
        <v>951.12056399999994</v>
      </c>
    </row>
    <row r="80" spans="1:4" ht="13.5" thickBot="1" x14ac:dyDescent="0.25">
      <c r="A80" s="137"/>
      <c r="B80" s="138"/>
      <c r="C80" s="139"/>
      <c r="D80" s="140"/>
    </row>
    <row r="81" spans="1:4" ht="13.5" thickBot="1" x14ac:dyDescent="0.25">
      <c r="A81" s="55" t="s">
        <v>89</v>
      </c>
      <c r="B81" s="56"/>
      <c r="C81" s="56"/>
      <c r="D81" s="57"/>
    </row>
    <row r="82" spans="1:4" ht="13.5" thickBot="1" x14ac:dyDescent="0.25">
      <c r="A82" s="141">
        <v>2</v>
      </c>
      <c r="B82" s="101" t="s">
        <v>90</v>
      </c>
      <c r="C82" s="65" t="s">
        <v>3</v>
      </c>
      <c r="D82" s="66" t="s">
        <v>44</v>
      </c>
    </row>
    <row r="83" spans="1:4" x14ac:dyDescent="0.2">
      <c r="A83" s="142" t="s">
        <v>61</v>
      </c>
      <c r="B83" s="143" t="s">
        <v>91</v>
      </c>
      <c r="C83" s="144"/>
      <c r="D83" s="107">
        <f>D54</f>
        <v>0</v>
      </c>
    </row>
    <row r="84" spans="1:4" x14ac:dyDescent="0.2">
      <c r="A84" s="142" t="s">
        <v>67</v>
      </c>
      <c r="B84" s="145" t="s">
        <v>92</v>
      </c>
      <c r="C84" s="72"/>
      <c r="D84" s="111">
        <f>D66</f>
        <v>483.47235000000001</v>
      </c>
    </row>
    <row r="85" spans="1:4" ht="13.5" thickBot="1" x14ac:dyDescent="0.25">
      <c r="A85" s="146" t="s">
        <v>80</v>
      </c>
      <c r="B85" s="147" t="s">
        <v>93</v>
      </c>
      <c r="C85" s="76"/>
      <c r="D85" s="148">
        <f>D79</f>
        <v>951.12056399999994</v>
      </c>
    </row>
    <row r="86" spans="1:4" ht="13.5" thickBot="1" x14ac:dyDescent="0.25">
      <c r="A86" s="149"/>
      <c r="B86" s="150" t="s">
        <v>94</v>
      </c>
      <c r="C86" s="151" t="s">
        <v>3</v>
      </c>
      <c r="D86" s="152">
        <f>SUM(D83:D85)</f>
        <v>1434.5929139999998</v>
      </c>
    </row>
    <row r="87" spans="1:4" ht="13.5" thickBot="1" x14ac:dyDescent="0.25">
      <c r="B87" s="82"/>
      <c r="C87" s="153"/>
      <c r="D87" s="154"/>
    </row>
    <row r="88" spans="1:4" ht="13.5" thickBot="1" x14ac:dyDescent="0.25">
      <c r="A88" s="55" t="s">
        <v>95</v>
      </c>
      <c r="B88" s="56"/>
      <c r="C88" s="56"/>
      <c r="D88" s="155"/>
    </row>
    <row r="89" spans="1:4" s="112" customFormat="1" ht="13.5" thickBot="1" x14ac:dyDescent="0.25">
      <c r="A89" s="141">
        <v>3</v>
      </c>
      <c r="B89" s="156" t="s">
        <v>96</v>
      </c>
      <c r="C89" s="156"/>
      <c r="D89" s="157"/>
    </row>
    <row r="90" spans="1:4" x14ac:dyDescent="0.2">
      <c r="A90" s="108" t="s">
        <v>45</v>
      </c>
      <c r="B90" s="143" t="s">
        <v>97</v>
      </c>
      <c r="C90" s="158"/>
      <c r="D90" s="107">
        <f>C90*D48</f>
        <v>0</v>
      </c>
    </row>
    <row r="91" spans="1:4" x14ac:dyDescent="0.2">
      <c r="A91" s="108" t="s">
        <v>47</v>
      </c>
      <c r="B91" s="145" t="s">
        <v>98</v>
      </c>
      <c r="C91" s="110"/>
      <c r="D91" s="111">
        <f>C91*D48</f>
        <v>0</v>
      </c>
    </row>
    <row r="92" spans="1:4" x14ac:dyDescent="0.2">
      <c r="A92" s="108" t="s">
        <v>49</v>
      </c>
      <c r="B92" s="145" t="s">
        <v>99</v>
      </c>
      <c r="C92" s="110"/>
      <c r="D92" s="111">
        <f>C92*D48</f>
        <v>0</v>
      </c>
    </row>
    <row r="93" spans="1:4" x14ac:dyDescent="0.2">
      <c r="A93" s="108" t="s">
        <v>51</v>
      </c>
      <c r="B93" s="145" t="s">
        <v>100</v>
      </c>
      <c r="C93" s="113"/>
      <c r="D93" s="111">
        <f>C93*D48</f>
        <v>0</v>
      </c>
    </row>
    <row r="94" spans="1:4" x14ac:dyDescent="0.2">
      <c r="A94" s="108" t="s">
        <v>53</v>
      </c>
      <c r="B94" s="145" t="s">
        <v>101</v>
      </c>
      <c r="C94" s="110"/>
      <c r="D94" s="111">
        <f>C94*D48</f>
        <v>0</v>
      </c>
    </row>
    <row r="95" spans="1:4" ht="13.5" thickBot="1" x14ac:dyDescent="0.25">
      <c r="A95" s="159" t="s">
        <v>55</v>
      </c>
      <c r="B95" s="145" t="s">
        <v>102</v>
      </c>
      <c r="C95" s="110"/>
      <c r="D95" s="160">
        <f>C95*D48</f>
        <v>0</v>
      </c>
    </row>
    <row r="96" spans="1:4" ht="13.5" thickBot="1" x14ac:dyDescent="0.25">
      <c r="A96" s="161"/>
      <c r="B96" s="162" t="s">
        <v>103</v>
      </c>
      <c r="C96" s="163">
        <f>SUM(C90:C95)</f>
        <v>0</v>
      </c>
      <c r="D96" s="164">
        <f>SUM(D90:D95)</f>
        <v>0</v>
      </c>
    </row>
    <row r="97" spans="1:4" x14ac:dyDescent="0.2">
      <c r="A97" s="119" t="s">
        <v>104</v>
      </c>
      <c r="B97" s="119"/>
      <c r="C97" s="119"/>
      <c r="D97" s="119"/>
    </row>
    <row r="98" spans="1:4" x14ac:dyDescent="0.2">
      <c r="A98" s="120" t="s">
        <v>105</v>
      </c>
      <c r="B98" s="120"/>
      <c r="C98" s="120"/>
      <c r="D98" s="120"/>
    </row>
    <row r="99" spans="1:4" ht="13.5" thickBot="1" x14ac:dyDescent="0.25">
      <c r="B99" s="82"/>
      <c r="C99" s="18"/>
      <c r="D99" s="165"/>
    </row>
    <row r="100" spans="1:4" ht="13.5" thickBot="1" x14ac:dyDescent="0.25">
      <c r="A100" s="55" t="s">
        <v>106</v>
      </c>
      <c r="B100" s="56"/>
      <c r="C100" s="56"/>
      <c r="D100" s="155"/>
    </row>
    <row r="101" spans="1:4" ht="13.5" thickBot="1" x14ac:dyDescent="0.25">
      <c r="A101" s="166" t="s">
        <v>107</v>
      </c>
      <c r="B101" s="101" t="s">
        <v>108</v>
      </c>
      <c r="C101" s="167" t="s">
        <v>3</v>
      </c>
      <c r="D101" s="168" t="s">
        <v>44</v>
      </c>
    </row>
    <row r="102" spans="1:4" ht="25.5" x14ac:dyDescent="0.2">
      <c r="A102" s="108" t="s">
        <v>45</v>
      </c>
      <c r="B102" s="143" t="s">
        <v>109</v>
      </c>
      <c r="C102" s="169">
        <v>9.4999999999999998E-3</v>
      </c>
      <c r="D102" s="170">
        <f>C102*$D$48</f>
        <v>30.019524999999998</v>
      </c>
    </row>
    <row r="103" spans="1:4" ht="25.5" x14ac:dyDescent="0.2">
      <c r="A103" s="108" t="s">
        <v>47</v>
      </c>
      <c r="B103" s="145" t="s">
        <v>110</v>
      </c>
      <c r="C103" s="113">
        <v>4.1700000000000001E-2</v>
      </c>
      <c r="D103" s="171">
        <f t="shared" ref="D103:D107" si="1">C103*$D$48</f>
        <v>131.769915</v>
      </c>
    </row>
    <row r="104" spans="1:4" x14ac:dyDescent="0.2">
      <c r="A104" s="108" t="s">
        <v>49</v>
      </c>
      <c r="B104" s="145" t="s">
        <v>111</v>
      </c>
      <c r="C104" s="172">
        <v>1E-3</v>
      </c>
      <c r="D104" s="171">
        <f t="shared" si="1"/>
        <v>3.1599499999999998</v>
      </c>
    </row>
    <row r="105" spans="1:4" x14ac:dyDescent="0.2">
      <c r="A105" s="108" t="s">
        <v>51</v>
      </c>
      <c r="B105" s="145" t="s">
        <v>112</v>
      </c>
      <c r="C105" s="172">
        <v>6.3E-3</v>
      </c>
      <c r="D105" s="171">
        <f t="shared" si="1"/>
        <v>19.907685000000001</v>
      </c>
    </row>
    <row r="106" spans="1:4" ht="25.5" x14ac:dyDescent="0.2">
      <c r="A106" s="108" t="s">
        <v>53</v>
      </c>
      <c r="B106" s="145" t="s">
        <v>113</v>
      </c>
      <c r="C106" s="172">
        <v>2.0000000000000001E-4</v>
      </c>
      <c r="D106" s="171">
        <f t="shared" si="1"/>
        <v>0.63198999999999994</v>
      </c>
    </row>
    <row r="107" spans="1:4" ht="13.5" thickBot="1" x14ac:dyDescent="0.25">
      <c r="A107" s="159" t="s">
        <v>55</v>
      </c>
      <c r="B107" s="145" t="s">
        <v>114</v>
      </c>
      <c r="C107" s="173">
        <v>0</v>
      </c>
      <c r="D107" s="171">
        <f t="shared" si="1"/>
        <v>0</v>
      </c>
    </row>
    <row r="108" spans="1:4" ht="13.5" thickBot="1" x14ac:dyDescent="0.25">
      <c r="A108" s="149"/>
      <c r="B108" s="174" t="s">
        <v>115</v>
      </c>
      <c r="C108" s="175">
        <f>SUM(C102:C107)</f>
        <v>5.8700000000000002E-2</v>
      </c>
      <c r="D108" s="176">
        <f>SUM(D102:D107)</f>
        <v>185.48906500000001</v>
      </c>
    </row>
    <row r="109" spans="1:4" ht="13.5" thickBot="1" x14ac:dyDescent="0.25">
      <c r="A109" s="149" t="s">
        <v>57</v>
      </c>
      <c r="B109" s="177" t="s">
        <v>116</v>
      </c>
      <c r="C109" s="178">
        <f>C108*C66</f>
        <v>8.9811000000000023E-3</v>
      </c>
      <c r="D109" s="179">
        <f>C109*D48</f>
        <v>28.379826945000005</v>
      </c>
    </row>
    <row r="110" spans="1:4" ht="26.25" thickBot="1" x14ac:dyDescent="0.25">
      <c r="A110" s="149" t="s">
        <v>76</v>
      </c>
      <c r="B110" s="177" t="s">
        <v>117</v>
      </c>
      <c r="C110" s="178">
        <f>C54*C66</f>
        <v>0</v>
      </c>
      <c r="D110" s="179">
        <f>C110*D48</f>
        <v>0</v>
      </c>
    </row>
    <row r="111" spans="1:4" ht="13.5" thickBot="1" x14ac:dyDescent="0.25">
      <c r="A111" s="149"/>
      <c r="B111" s="180" t="s">
        <v>118</v>
      </c>
      <c r="C111" s="181">
        <f>C108+C110+C109</f>
        <v>6.7681100000000008E-2</v>
      </c>
      <c r="D111" s="182">
        <f>SUM(D108:D110)</f>
        <v>213.86889194500003</v>
      </c>
    </row>
    <row r="112" spans="1:4" x14ac:dyDescent="0.2">
      <c r="A112" s="119" t="s">
        <v>119</v>
      </c>
      <c r="B112" s="119"/>
      <c r="C112" s="119"/>
      <c r="D112" s="119"/>
    </row>
    <row r="113" spans="1:4" ht="13.5" thickBot="1" x14ac:dyDescent="0.25">
      <c r="B113" s="3"/>
      <c r="C113" s="3"/>
      <c r="D113" s="3"/>
    </row>
    <row r="114" spans="1:4" ht="13.5" thickBot="1" x14ac:dyDescent="0.25">
      <c r="A114" s="55" t="s">
        <v>120</v>
      </c>
      <c r="B114" s="56"/>
      <c r="C114" s="56"/>
      <c r="D114" s="155"/>
    </row>
    <row r="115" spans="1:4" ht="13.5" thickBot="1" x14ac:dyDescent="0.25">
      <c r="A115" s="166">
        <v>5</v>
      </c>
      <c r="B115" s="103" t="s">
        <v>121</v>
      </c>
      <c r="C115" s="65" t="s">
        <v>3</v>
      </c>
      <c r="D115" s="66" t="s">
        <v>44</v>
      </c>
    </row>
    <row r="116" spans="1:4" x14ac:dyDescent="0.2">
      <c r="A116" s="108" t="s">
        <v>45</v>
      </c>
      <c r="B116" s="105" t="s">
        <v>122</v>
      </c>
      <c r="C116" s="69" t="s">
        <v>3</v>
      </c>
      <c r="D116" s="107">
        <v>0</v>
      </c>
    </row>
    <row r="117" spans="1:4" x14ac:dyDescent="0.2">
      <c r="A117" s="108" t="s">
        <v>47</v>
      </c>
      <c r="B117" s="109" t="s">
        <v>123</v>
      </c>
      <c r="C117" s="128" t="s">
        <v>3</v>
      </c>
      <c r="D117" s="111">
        <v>0</v>
      </c>
    </row>
    <row r="118" spans="1:4" x14ac:dyDescent="0.2">
      <c r="A118" s="108" t="s">
        <v>49</v>
      </c>
      <c r="B118" s="109" t="s">
        <v>124</v>
      </c>
      <c r="C118" s="128" t="s">
        <v>3</v>
      </c>
      <c r="D118" s="111">
        <v>0</v>
      </c>
    </row>
    <row r="119" spans="1:4" ht="13.5" thickBot="1" x14ac:dyDescent="0.25">
      <c r="A119" s="159" t="s">
        <v>51</v>
      </c>
      <c r="B119" s="183" t="s">
        <v>58</v>
      </c>
      <c r="C119" s="134" t="s">
        <v>3</v>
      </c>
      <c r="D119" s="160">
        <v>0</v>
      </c>
    </row>
    <row r="120" spans="1:4" ht="13.5" thickBot="1" x14ac:dyDescent="0.25">
      <c r="A120" s="149"/>
      <c r="B120" s="103" t="s">
        <v>125</v>
      </c>
      <c r="C120" s="135" t="s">
        <v>3</v>
      </c>
      <c r="D120" s="136">
        <f>SUM(D116:D119)</f>
        <v>0</v>
      </c>
    </row>
    <row r="121" spans="1:4" ht="13.5" thickBot="1" x14ac:dyDescent="0.25">
      <c r="B121" s="82" t="s">
        <v>3</v>
      </c>
      <c r="C121" s="83" t="s">
        <v>3</v>
      </c>
      <c r="D121" s="84" t="s">
        <v>3</v>
      </c>
    </row>
    <row r="122" spans="1:4" ht="13.5" thickBot="1" x14ac:dyDescent="0.25">
      <c r="A122" s="55" t="s">
        <v>126</v>
      </c>
      <c r="B122" s="56"/>
      <c r="C122" s="56"/>
      <c r="D122" s="155"/>
    </row>
    <row r="123" spans="1:4" ht="13.5" thickBot="1" x14ac:dyDescent="0.25">
      <c r="A123" s="54">
        <v>6</v>
      </c>
      <c r="B123" s="150" t="s">
        <v>127</v>
      </c>
      <c r="C123" s="54" t="s">
        <v>3</v>
      </c>
      <c r="D123" s="54"/>
    </row>
    <row r="124" spans="1:4" x14ac:dyDescent="0.2">
      <c r="A124" s="184" t="s">
        <v>45</v>
      </c>
      <c r="B124" s="68" t="s">
        <v>128</v>
      </c>
      <c r="C124" s="113"/>
      <c r="D124" s="111">
        <f>D147*C124</f>
        <v>0</v>
      </c>
    </row>
    <row r="125" spans="1:4" x14ac:dyDescent="0.2">
      <c r="A125" s="185"/>
      <c r="B125" s="186" t="s">
        <v>129</v>
      </c>
      <c r="C125" s="187"/>
      <c r="D125" s="188">
        <f>D147+D124</f>
        <v>4808.4118059449993</v>
      </c>
    </row>
    <row r="126" spans="1:4" x14ac:dyDescent="0.2">
      <c r="A126" s="185" t="s">
        <v>47</v>
      </c>
      <c r="B126" s="71" t="s">
        <v>130</v>
      </c>
      <c r="C126" s="113"/>
      <c r="D126" s="111">
        <f>C126*D125</f>
        <v>0</v>
      </c>
    </row>
    <row r="127" spans="1:4" x14ac:dyDescent="0.2">
      <c r="A127" s="185"/>
      <c r="B127" s="71"/>
      <c r="C127" s="110"/>
      <c r="D127" s="188">
        <f>D125+D126</f>
        <v>4808.4118059449993</v>
      </c>
    </row>
    <row r="128" spans="1:4" x14ac:dyDescent="0.2">
      <c r="A128" s="185" t="s">
        <v>49</v>
      </c>
      <c r="B128" s="189" t="s">
        <v>131</v>
      </c>
      <c r="C128" s="190">
        <f>C135+C131+C130+C132</f>
        <v>0</v>
      </c>
      <c r="D128" s="111">
        <f>D148-D124-D126</f>
        <v>0</v>
      </c>
    </row>
    <row r="129" spans="1:4" x14ac:dyDescent="0.2">
      <c r="A129" s="185" t="s">
        <v>132</v>
      </c>
      <c r="B129" s="71" t="s">
        <v>133</v>
      </c>
      <c r="C129" s="113">
        <v>0</v>
      </c>
      <c r="D129" s="188" t="e">
        <f>D128/C128*C129</f>
        <v>#DIV/0!</v>
      </c>
    </row>
    <row r="130" spans="1:4" x14ac:dyDescent="0.2">
      <c r="A130" s="185"/>
      <c r="B130" s="71" t="s">
        <v>134</v>
      </c>
      <c r="C130" s="113">
        <v>0</v>
      </c>
      <c r="D130" s="111" t="e">
        <f>D128/C128*C130</f>
        <v>#DIV/0!</v>
      </c>
    </row>
    <row r="131" spans="1:4" x14ac:dyDescent="0.2">
      <c r="A131" s="185"/>
      <c r="B131" s="71" t="s">
        <v>135</v>
      </c>
      <c r="C131" s="113">
        <v>0</v>
      </c>
      <c r="D131" s="111" t="e">
        <f>D128/C128*C131</f>
        <v>#DIV/0!</v>
      </c>
    </row>
    <row r="132" spans="1:4" x14ac:dyDescent="0.2">
      <c r="A132" s="185"/>
      <c r="B132" s="71" t="s">
        <v>136</v>
      </c>
      <c r="C132" s="113">
        <v>0</v>
      </c>
      <c r="D132" s="111" t="e">
        <f>D128/C128*C132</f>
        <v>#DIV/0!</v>
      </c>
    </row>
    <row r="133" spans="1:4" x14ac:dyDescent="0.2">
      <c r="A133" s="185"/>
      <c r="B133" s="71" t="s">
        <v>137</v>
      </c>
      <c r="C133" s="113">
        <v>0</v>
      </c>
      <c r="D133" s="111">
        <v>0</v>
      </c>
    </row>
    <row r="134" spans="1:4" x14ac:dyDescent="0.2">
      <c r="A134" s="185" t="s">
        <v>138</v>
      </c>
      <c r="B134" s="189" t="s">
        <v>139</v>
      </c>
      <c r="C134" s="190">
        <f>C136+C135</f>
        <v>0</v>
      </c>
      <c r="D134" s="188" t="e">
        <f>D128/C128*C134</f>
        <v>#DIV/0!</v>
      </c>
    </row>
    <row r="135" spans="1:4" x14ac:dyDescent="0.2">
      <c r="A135" s="185"/>
      <c r="B135" s="71" t="s">
        <v>140</v>
      </c>
      <c r="C135" s="113">
        <v>0</v>
      </c>
      <c r="D135" s="111" t="e">
        <f>D128/C128*C134</f>
        <v>#DIV/0!</v>
      </c>
    </row>
    <row r="136" spans="1:4" ht="13.5" thickBot="1" x14ac:dyDescent="0.25">
      <c r="A136" s="191"/>
      <c r="B136" s="75" t="s">
        <v>137</v>
      </c>
      <c r="C136" s="113">
        <v>0</v>
      </c>
      <c r="D136" s="148">
        <v>0</v>
      </c>
    </row>
    <row r="137" spans="1:4" ht="13.5" thickBot="1" x14ac:dyDescent="0.25">
      <c r="A137" s="149"/>
      <c r="B137" s="150" t="s">
        <v>125</v>
      </c>
      <c r="C137" s="151" t="s">
        <v>3</v>
      </c>
      <c r="D137" s="81">
        <f>D124+D126+D128</f>
        <v>0</v>
      </c>
    </row>
    <row r="138" spans="1:4" ht="13.5" thickBot="1" x14ac:dyDescent="0.25">
      <c r="A138" s="137"/>
      <c r="B138" s="138"/>
      <c r="C138" s="139"/>
      <c r="D138" s="140"/>
    </row>
    <row r="139" spans="1:4" ht="13.5" thickBot="1" x14ac:dyDescent="0.25">
      <c r="A139" s="141" t="s">
        <v>141</v>
      </c>
      <c r="B139" s="101" t="s">
        <v>142</v>
      </c>
      <c r="C139" s="102" t="s">
        <v>3</v>
      </c>
      <c r="D139" s="135"/>
    </row>
    <row r="140" spans="1:4" ht="13.5" thickBot="1" x14ac:dyDescent="0.25">
      <c r="A140" s="137"/>
      <c r="B140" s="138"/>
      <c r="C140" s="139"/>
      <c r="D140" s="140"/>
    </row>
    <row r="141" spans="1:4" ht="13.5" thickBot="1" x14ac:dyDescent="0.25">
      <c r="A141" s="54">
        <v>1</v>
      </c>
      <c r="B141" s="101" t="s">
        <v>143</v>
      </c>
      <c r="C141" s="65" t="s">
        <v>3</v>
      </c>
      <c r="D141" s="66" t="s">
        <v>44</v>
      </c>
    </row>
    <row r="142" spans="1:4" x14ac:dyDescent="0.2">
      <c r="A142" s="192" t="s">
        <v>45</v>
      </c>
      <c r="B142" s="109" t="s">
        <v>144</v>
      </c>
      <c r="C142" s="71"/>
      <c r="D142" s="193">
        <f>D48</f>
        <v>3159.95</v>
      </c>
    </row>
    <row r="143" spans="1:4" x14ac:dyDescent="0.2">
      <c r="A143" s="108" t="s">
        <v>47</v>
      </c>
      <c r="B143" s="109" t="s">
        <v>145</v>
      </c>
      <c r="C143" s="71"/>
      <c r="D143" s="193">
        <f>D86</f>
        <v>1434.5929139999998</v>
      </c>
    </row>
    <row r="144" spans="1:4" x14ac:dyDescent="0.2">
      <c r="A144" s="108" t="s">
        <v>49</v>
      </c>
      <c r="B144" s="109" t="s">
        <v>146</v>
      </c>
      <c r="C144" s="71"/>
      <c r="D144" s="193">
        <f>D96</f>
        <v>0</v>
      </c>
    </row>
    <row r="145" spans="1:4" x14ac:dyDescent="0.2">
      <c r="A145" s="108" t="s">
        <v>51</v>
      </c>
      <c r="B145" s="109" t="s">
        <v>147</v>
      </c>
      <c r="C145" s="71"/>
      <c r="D145" s="193">
        <f>D111</f>
        <v>213.86889194500003</v>
      </c>
    </row>
    <row r="146" spans="1:4" ht="13.5" thickBot="1" x14ac:dyDescent="0.25">
      <c r="A146" s="114" t="s">
        <v>53</v>
      </c>
      <c r="B146" s="115" t="s">
        <v>148</v>
      </c>
      <c r="C146" s="75"/>
      <c r="D146" s="194">
        <f>D120</f>
        <v>0</v>
      </c>
    </row>
    <row r="147" spans="1:4" ht="16.5" thickBot="1" x14ac:dyDescent="0.25">
      <c r="A147" s="149"/>
      <c r="B147" s="150" t="s">
        <v>149</v>
      </c>
      <c r="C147" s="195"/>
      <c r="D147" s="196">
        <f>SUM(D142:D146)</f>
        <v>4808.4118059449993</v>
      </c>
    </row>
    <row r="148" spans="1:4" ht="13.5" thickBot="1" x14ac:dyDescent="0.25">
      <c r="A148" s="197" t="s">
        <v>55</v>
      </c>
      <c r="B148" s="198" t="s">
        <v>150</v>
      </c>
      <c r="C148" s="199"/>
      <c r="D148" s="200">
        <f>D149-D147</f>
        <v>0</v>
      </c>
    </row>
    <row r="149" spans="1:4" ht="16.5" thickBot="1" x14ac:dyDescent="0.25">
      <c r="A149" s="78" t="s">
        <v>151</v>
      </c>
      <c r="B149" s="79"/>
      <c r="C149" s="80"/>
      <c r="D149" s="196">
        <f>D127/(100%-C128)</f>
        <v>4808.4118059449993</v>
      </c>
    </row>
    <row r="150" spans="1:4" ht="13.5" thickBot="1" x14ac:dyDescent="0.25">
      <c r="B150" s="201"/>
      <c r="C150" s="201"/>
      <c r="D150" s="201"/>
    </row>
    <row r="151" spans="1:4" ht="13.5" thickBot="1" x14ac:dyDescent="0.25">
      <c r="A151" s="54" t="s">
        <v>152</v>
      </c>
      <c r="B151" s="202" t="s">
        <v>153</v>
      </c>
      <c r="C151" s="203" t="s">
        <v>3</v>
      </c>
      <c r="D151" s="204"/>
    </row>
    <row r="152" spans="1:4" ht="13.5" thickBot="1" x14ac:dyDescent="0.25">
      <c r="A152" s="137"/>
      <c r="B152" s="138"/>
      <c r="C152" s="139"/>
      <c r="D152" s="140"/>
    </row>
    <row r="153" spans="1:4" ht="13.5" thickBot="1" x14ac:dyDescent="0.25">
      <c r="A153" s="89" t="s">
        <v>154</v>
      </c>
      <c r="B153" s="82" t="s">
        <v>155</v>
      </c>
      <c r="C153" s="205" t="s">
        <v>3</v>
      </c>
      <c r="D153" s="206" t="s">
        <v>44</v>
      </c>
    </row>
    <row r="154" spans="1:4" x14ac:dyDescent="0.2">
      <c r="A154" s="207" t="s">
        <v>45</v>
      </c>
      <c r="B154" s="208" t="s">
        <v>156</v>
      </c>
      <c r="C154" s="209">
        <f>C52</f>
        <v>0</v>
      </c>
      <c r="D154" s="210">
        <f>C154*D48</f>
        <v>0</v>
      </c>
    </row>
    <row r="155" spans="1:4" x14ac:dyDescent="0.2">
      <c r="A155" s="211" t="s">
        <v>47</v>
      </c>
      <c r="B155" s="212" t="s">
        <v>157</v>
      </c>
      <c r="C155" s="213">
        <f>C53</f>
        <v>0</v>
      </c>
      <c r="D155" s="214">
        <f>C155*D48</f>
        <v>0</v>
      </c>
    </row>
    <row r="156" spans="1:4" x14ac:dyDescent="0.2">
      <c r="A156" s="215" t="s">
        <v>49</v>
      </c>
      <c r="B156" s="216" t="s">
        <v>158</v>
      </c>
      <c r="C156" s="217">
        <v>4.4999999999999998E-2</v>
      </c>
      <c r="D156" s="214">
        <f>C156*D48</f>
        <v>142.19774999999998</v>
      </c>
    </row>
    <row r="157" spans="1:4" ht="13.5" thickBot="1" x14ac:dyDescent="0.25">
      <c r="A157" s="218" t="s">
        <v>51</v>
      </c>
      <c r="B157" s="219" t="s">
        <v>159</v>
      </c>
      <c r="C157" s="220">
        <f>C110</f>
        <v>0</v>
      </c>
      <c r="D157" s="214">
        <f>C157*D48</f>
        <v>0</v>
      </c>
    </row>
    <row r="158" spans="1:4" ht="16.5" thickBot="1" x14ac:dyDescent="0.25">
      <c r="A158" s="78" t="s">
        <v>160</v>
      </c>
      <c r="B158" s="80"/>
      <c r="C158" s="221">
        <f>SUM(C154:C157)</f>
        <v>4.4999999999999998E-2</v>
      </c>
      <c r="D158" s="222">
        <f>SUM(D154:D157)</f>
        <v>142.19774999999998</v>
      </c>
    </row>
    <row r="159" spans="1:4" x14ac:dyDescent="0.2">
      <c r="A159" s="223"/>
      <c r="B159" s="223"/>
      <c r="C159" s="223"/>
      <c r="D159" s="223"/>
    </row>
    <row r="161" spans="1:4" x14ac:dyDescent="0.2">
      <c r="A161" s="224"/>
      <c r="B161" s="224"/>
      <c r="C161" s="224"/>
      <c r="D161" s="224"/>
    </row>
    <row r="162" spans="1:4" x14ac:dyDescent="0.2">
      <c r="A162" s="224"/>
      <c r="B162" s="224"/>
      <c r="C162" s="224"/>
      <c r="D162" s="224"/>
    </row>
  </sheetData>
  <mergeCells count="56">
    <mergeCell ref="A162:D162"/>
    <mergeCell ref="A114:D114"/>
    <mergeCell ref="A122:D122"/>
    <mergeCell ref="A149:C149"/>
    <mergeCell ref="A158:B158"/>
    <mergeCell ref="A159:D159"/>
    <mergeCell ref="A161:D161"/>
    <mergeCell ref="A88:D88"/>
    <mergeCell ref="B89:D89"/>
    <mergeCell ref="A97:D97"/>
    <mergeCell ref="A98:D98"/>
    <mergeCell ref="A100:D100"/>
    <mergeCell ref="A112:D112"/>
    <mergeCell ref="A55:D55"/>
    <mergeCell ref="A66:B66"/>
    <mergeCell ref="A67:D67"/>
    <mergeCell ref="A68:D68"/>
    <mergeCell ref="A79:B79"/>
    <mergeCell ref="A81:B81"/>
    <mergeCell ref="C81:D81"/>
    <mergeCell ref="A39:B39"/>
    <mergeCell ref="C39:D39"/>
    <mergeCell ref="A48:C48"/>
    <mergeCell ref="A50:B50"/>
    <mergeCell ref="B51:D51"/>
    <mergeCell ref="A54:B54"/>
    <mergeCell ref="A30:C30"/>
    <mergeCell ref="A31:C31"/>
    <mergeCell ref="A32:C32"/>
    <mergeCell ref="A33:C33"/>
    <mergeCell ref="A34:C34"/>
    <mergeCell ref="B36:D36"/>
    <mergeCell ref="A23:C23"/>
    <mergeCell ref="A24:C24"/>
    <mergeCell ref="A26:D26"/>
    <mergeCell ref="A27:C27"/>
    <mergeCell ref="A28:C28"/>
    <mergeCell ref="A29:C29"/>
    <mergeCell ref="A16:B16"/>
    <mergeCell ref="A17:B17"/>
    <mergeCell ref="A19:D19"/>
    <mergeCell ref="A20:C20"/>
    <mergeCell ref="A21:C21"/>
    <mergeCell ref="A22:C22"/>
    <mergeCell ref="A9:D9"/>
    <mergeCell ref="A10:C10"/>
    <mergeCell ref="A11:C11"/>
    <mergeCell ref="A12:C12"/>
    <mergeCell ref="A13:C13"/>
    <mergeCell ref="A15:D15"/>
    <mergeCell ref="A1:D1"/>
    <mergeCell ref="A2:D2"/>
    <mergeCell ref="A3:D3"/>
    <mergeCell ref="A5:C5"/>
    <mergeCell ref="A6:C6"/>
    <mergeCell ref="A7:C7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B0C4C0-4F86-4EE5-83EB-1405FAC5696B}"/>
</file>

<file path=customXml/itemProps2.xml><?xml version="1.0" encoding="utf-8"?>
<ds:datastoreItem xmlns:ds="http://schemas.openxmlformats.org/officeDocument/2006/customXml" ds:itemID="{8007C3C9-585A-4CE4-BB2C-AC8C8B53E936}"/>
</file>

<file path=customXml/itemProps3.xml><?xml version="1.0" encoding="utf-8"?>
<ds:datastoreItem xmlns:ds="http://schemas.openxmlformats.org/officeDocument/2006/customXml" ds:itemID="{326B258A-0220-46DA-9980-D7CD7E5D03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matriz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 Rosa de Oliveira</dc:creator>
  <cp:lastModifiedBy>Weber Rosa de Oliveira</cp:lastModifiedBy>
  <dcterms:created xsi:type="dcterms:W3CDTF">2020-08-24T18:48:46Z</dcterms:created>
  <dcterms:modified xsi:type="dcterms:W3CDTF">2020-08-24T18:50:10Z</dcterms:modified>
</cp:coreProperties>
</file>